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updated_2025\results\"/>
    </mc:Choice>
  </mc:AlternateContent>
  <xr:revisionPtr revIDLastSave="0" documentId="13_ncr:1_{3E7C104C-47A5-413E-B4CC-76093D630008}" xr6:coauthVersionLast="47" xr6:coauthVersionMax="47" xr10:uidLastSave="{00000000-0000-0000-0000-000000000000}"/>
  <bookViews>
    <workbookView xWindow="-108" yWindow="-108" windowWidth="41496" windowHeight="16776" tabRatio="571" firstSheet="6" activeTab="11" xr2:uid="{E3C28A38-F81D-4012-A858-487C79F437B6}"/>
  </bookViews>
  <sheets>
    <sheet name="Contents" sheetId="5" r:id="rId1"/>
    <sheet name="Data Spans" sheetId="28" r:id="rId2"/>
    <sheet name="data-stats-full" sheetId="1" r:id="rId3"/>
    <sheet name="data-pre-covid" sheetId="2" r:id="rId4"/>
    <sheet name="data-post-covid" sheetId="3" r:id="rId5"/>
    <sheet name="data-stats-comp" sheetId="4" r:id="rId6"/>
    <sheet name="unit-root-full" sheetId="6" r:id="rId7"/>
    <sheet name="unit-root-pre-covid" sheetId="7" r:id="rId8"/>
    <sheet name="unit-root-post-covid" sheetId="29" r:id="rId9"/>
    <sheet name="ur-plots" sheetId="30" r:id="rId10"/>
    <sheet name="break-ur-plots" sheetId="31" r:id="rId11"/>
    <sheet name="MSUR results" sheetId="32" r:id="rId12"/>
    <sheet name="Summary MS UR" sheetId="33" r:id="rId13"/>
    <sheet name="MS Global Stationarity" sheetId="35" r:id="rId14"/>
    <sheet name="MSUR test results" sheetId="13" state="hidden" r:id="rId15"/>
    <sheet name="Summary from MS UR" sheetId="14" state="hidden" r:id="rId16"/>
    <sheet name="Coefficient Estimates MSUR" sheetId="26" state="hidden" r:id="rId17"/>
    <sheet name="Summary Stats Part II" sheetId="15" state="hidden" r:id="rId18"/>
    <sheet name="Global Stationarity" sheetId="25" state="hidden" r:id="rId19"/>
    <sheet name="Regime Type Summary" sheetId="16" state="hidden" r:id="rId20"/>
    <sheet name="Regime Type by Year" sheetId="17" state="hidden" r:id="rId21"/>
    <sheet name="Regime Type by Year and CAB " sheetId="18" state="hidden" r:id="rId22"/>
    <sheet name="Regime Type by Year and IDC" sheetId="22" state="hidden" r:id="rId23"/>
    <sheet name="Regime Type and Currency Flex" sheetId="19" state="hidden" r:id="rId24"/>
    <sheet name="Regime Type and Financial Open" sheetId="20" state="hidden" r:id="rId25"/>
    <sheet name="Regime Type and Commodity Ex" sheetId="21" state="hidden" r:id="rId26"/>
    <sheet name="Regime Type by NFA" sheetId="23" state="hidden" r:id="rId27"/>
    <sheet name="Fig 1" sheetId="9" r:id="rId28"/>
    <sheet name="Fig 2" sheetId="11" r:id="rId29"/>
    <sheet name="Freq Global Stationarity" sheetId="34" r:id="rId30"/>
  </sheets>
  <definedNames>
    <definedName name="_xlnm._FilterDatabase" localSheetId="2" hidden="1">'data-stats-full'!$A$1:$H$78</definedName>
    <definedName name="_xlnm._FilterDatabase" localSheetId="18" hidden="1">'Global Stationarity'!$A$1:$D$71</definedName>
    <definedName name="_xlnm._FilterDatabase" localSheetId="13" hidden="1">'MS Global Stationarity'!$A$1:$D$78</definedName>
    <definedName name="_xlnm._FilterDatabase" localSheetId="11" hidden="1">'MSUR results'!$A$2:$U$79</definedName>
    <definedName name="_xlnm._FilterDatabase" localSheetId="14" hidden="1">'MSUR test results'!$A$2:$R$72</definedName>
    <definedName name="_xlnm._FilterDatabase" localSheetId="17" hidden="1">'Summary Stats Part II'!$A$1:$H$190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43" i="32" l="1"/>
  <c r="G17" i="32"/>
  <c r="R17" i="32" s="1"/>
  <c r="G18" i="32"/>
  <c r="H17" i="32"/>
  <c r="H18" i="32"/>
  <c r="N17" i="32"/>
  <c r="N18" i="32"/>
  <c r="M17" i="32"/>
  <c r="M18" i="32"/>
  <c r="N75" i="32"/>
  <c r="N76" i="32"/>
  <c r="N77" i="32"/>
  <c r="N78" i="32"/>
  <c r="N79" i="32"/>
  <c r="M75" i="32"/>
  <c r="M76" i="32"/>
  <c r="M77" i="32"/>
  <c r="M78" i="32"/>
  <c r="M79" i="32"/>
  <c r="H75" i="32"/>
  <c r="H76" i="32"/>
  <c r="H77" i="32"/>
  <c r="H78" i="32"/>
  <c r="H79" i="32"/>
  <c r="G75" i="32"/>
  <c r="G76" i="32"/>
  <c r="R76" i="32" s="1"/>
  <c r="G77" i="32"/>
  <c r="G78" i="32"/>
  <c r="Q78" i="32" s="1"/>
  <c r="G79" i="32"/>
  <c r="R79" i="32" s="1"/>
  <c r="T43" i="32"/>
  <c r="S43" i="32"/>
  <c r="Q43" i="32"/>
  <c r="M45" i="32"/>
  <c r="N45" i="32"/>
  <c r="M46" i="32"/>
  <c r="N46" i="32"/>
  <c r="M47" i="32"/>
  <c r="N47" i="32"/>
  <c r="M48" i="32"/>
  <c r="N48" i="32"/>
  <c r="M49" i="32"/>
  <c r="N49" i="32"/>
  <c r="M50" i="32"/>
  <c r="N50" i="32"/>
  <c r="M51" i="32"/>
  <c r="N51" i="32"/>
  <c r="M52" i="32"/>
  <c r="N52" i="32"/>
  <c r="M53" i="32"/>
  <c r="N53" i="32"/>
  <c r="M54" i="32"/>
  <c r="N54" i="32"/>
  <c r="M55" i="32"/>
  <c r="N55" i="32"/>
  <c r="M56" i="32"/>
  <c r="N56" i="32"/>
  <c r="M57" i="32"/>
  <c r="N57" i="32"/>
  <c r="M58" i="32"/>
  <c r="N58" i="32"/>
  <c r="M59" i="32"/>
  <c r="N59" i="32"/>
  <c r="M60" i="32"/>
  <c r="N60" i="32"/>
  <c r="M61" i="32"/>
  <c r="N61" i="32"/>
  <c r="M62" i="32"/>
  <c r="N62" i="32"/>
  <c r="M63" i="32"/>
  <c r="N63" i="32"/>
  <c r="M64" i="32"/>
  <c r="N64" i="32"/>
  <c r="M65" i="32"/>
  <c r="N65" i="32"/>
  <c r="M66" i="32"/>
  <c r="N66" i="32"/>
  <c r="M67" i="32"/>
  <c r="N67" i="32"/>
  <c r="M68" i="32"/>
  <c r="N68" i="32"/>
  <c r="M69" i="32"/>
  <c r="N69" i="32"/>
  <c r="M70" i="32"/>
  <c r="N70" i="32"/>
  <c r="M71" i="32"/>
  <c r="N71" i="32"/>
  <c r="M72" i="32"/>
  <c r="N72" i="32"/>
  <c r="M73" i="32"/>
  <c r="N73" i="32"/>
  <c r="M74" i="32"/>
  <c r="N74" i="32"/>
  <c r="N44" i="32"/>
  <c r="M44" i="32"/>
  <c r="M31" i="32"/>
  <c r="N31" i="32"/>
  <c r="M32" i="32"/>
  <c r="N32" i="32"/>
  <c r="M33" i="32"/>
  <c r="N33" i="32"/>
  <c r="M34" i="32"/>
  <c r="N34" i="32"/>
  <c r="M35" i="32"/>
  <c r="N35" i="32"/>
  <c r="M36" i="32"/>
  <c r="N36" i="32"/>
  <c r="M37" i="32"/>
  <c r="N37" i="32"/>
  <c r="M38" i="32"/>
  <c r="N38" i="32"/>
  <c r="M39" i="32"/>
  <c r="N39" i="32"/>
  <c r="M40" i="32"/>
  <c r="N40" i="32"/>
  <c r="M41" i="32"/>
  <c r="N41" i="32"/>
  <c r="M42" i="32"/>
  <c r="N42" i="32"/>
  <c r="G41" i="32"/>
  <c r="Q41" i="32" s="1"/>
  <c r="H41" i="32"/>
  <c r="M20" i="32"/>
  <c r="N20" i="32"/>
  <c r="M21" i="32"/>
  <c r="N21" i="32"/>
  <c r="M22" i="32"/>
  <c r="N22" i="32"/>
  <c r="M23" i="32"/>
  <c r="N23" i="32"/>
  <c r="M24" i="32"/>
  <c r="N24" i="32"/>
  <c r="M25" i="32"/>
  <c r="N25" i="32"/>
  <c r="M26" i="32"/>
  <c r="N26" i="32"/>
  <c r="M27" i="32"/>
  <c r="N27" i="32"/>
  <c r="M28" i="32"/>
  <c r="N28" i="32"/>
  <c r="M29" i="32"/>
  <c r="N29" i="32"/>
  <c r="M30" i="32"/>
  <c r="N30" i="32"/>
  <c r="N19" i="32"/>
  <c r="M19" i="32"/>
  <c r="M4" i="32"/>
  <c r="N4" i="32"/>
  <c r="M5" i="32"/>
  <c r="N5" i="32"/>
  <c r="M6" i="32"/>
  <c r="N6" i="32"/>
  <c r="M7" i="32"/>
  <c r="N7" i="32"/>
  <c r="M8" i="32"/>
  <c r="N8" i="32"/>
  <c r="M9" i="32"/>
  <c r="N9" i="32"/>
  <c r="M10" i="32"/>
  <c r="N10" i="32"/>
  <c r="M11" i="32"/>
  <c r="N11" i="32"/>
  <c r="M12" i="32"/>
  <c r="N12" i="32"/>
  <c r="M13" i="32"/>
  <c r="N13" i="32"/>
  <c r="M14" i="32"/>
  <c r="N14" i="32"/>
  <c r="M15" i="32"/>
  <c r="N15" i="32"/>
  <c r="M16" i="32"/>
  <c r="N16" i="32"/>
  <c r="N3" i="32"/>
  <c r="M3" i="32"/>
  <c r="G44" i="32"/>
  <c r="R44" i="32" s="1"/>
  <c r="H44" i="32"/>
  <c r="G45" i="32"/>
  <c r="Q45" i="32" s="1"/>
  <c r="H45" i="32"/>
  <c r="G46" i="32"/>
  <c r="R46" i="32" s="1"/>
  <c r="H46" i="32"/>
  <c r="G47" i="32"/>
  <c r="H47" i="32"/>
  <c r="G48" i="32"/>
  <c r="Q48" i="32" s="1"/>
  <c r="H48" i="32"/>
  <c r="R48" i="32" s="1"/>
  <c r="G49" i="32"/>
  <c r="Q49" i="32" s="1"/>
  <c r="H49" i="32"/>
  <c r="G50" i="32"/>
  <c r="R50" i="32" s="1"/>
  <c r="H50" i="32"/>
  <c r="G51" i="32"/>
  <c r="R51" i="32" s="1"/>
  <c r="H51" i="32"/>
  <c r="G52" i="32"/>
  <c r="Q52" i="32" s="1"/>
  <c r="H52" i="32"/>
  <c r="G53" i="32"/>
  <c r="Q53" i="32" s="1"/>
  <c r="H53" i="32"/>
  <c r="G54" i="32"/>
  <c r="Q54" i="32" s="1"/>
  <c r="H54" i="32"/>
  <c r="G55" i="32"/>
  <c r="R55" i="32" s="1"/>
  <c r="H55" i="32"/>
  <c r="G56" i="32"/>
  <c r="Q56" i="32" s="1"/>
  <c r="H56" i="32"/>
  <c r="G57" i="32"/>
  <c r="Q57" i="32" s="1"/>
  <c r="H57" i="32"/>
  <c r="G58" i="32"/>
  <c r="R58" i="32" s="1"/>
  <c r="H58" i="32"/>
  <c r="G59" i="32"/>
  <c r="Q59" i="32" s="1"/>
  <c r="H59" i="32"/>
  <c r="G60" i="32"/>
  <c r="Q60" i="32" s="1"/>
  <c r="H60" i="32"/>
  <c r="G61" i="32"/>
  <c r="R61" i="32" s="1"/>
  <c r="H61" i="32"/>
  <c r="G62" i="32"/>
  <c r="R62" i="32" s="1"/>
  <c r="H62" i="32"/>
  <c r="G63" i="32"/>
  <c r="Q63" i="32" s="1"/>
  <c r="H63" i="32"/>
  <c r="G64" i="32"/>
  <c r="R64" i="32" s="1"/>
  <c r="H64" i="32"/>
  <c r="G65" i="32"/>
  <c r="Q65" i="32" s="1"/>
  <c r="H65" i="32"/>
  <c r="G66" i="32"/>
  <c r="Q66" i="32" s="1"/>
  <c r="H66" i="32"/>
  <c r="G67" i="32"/>
  <c r="R67" i="32" s="1"/>
  <c r="H67" i="32"/>
  <c r="G68" i="32"/>
  <c r="Q68" i="32" s="1"/>
  <c r="H68" i="32"/>
  <c r="G69" i="32"/>
  <c r="R69" i="32" s="1"/>
  <c r="H69" i="32"/>
  <c r="G70" i="32"/>
  <c r="Q70" i="32" s="1"/>
  <c r="H70" i="32"/>
  <c r="G71" i="32"/>
  <c r="R71" i="32" s="1"/>
  <c r="H71" i="32"/>
  <c r="G72" i="32"/>
  <c r="Q72" i="32" s="1"/>
  <c r="H72" i="32"/>
  <c r="G73" i="32"/>
  <c r="Q73" i="32" s="1"/>
  <c r="H73" i="32"/>
  <c r="G74" i="32"/>
  <c r="R74" i="32" s="1"/>
  <c r="H74" i="32"/>
  <c r="H42" i="32"/>
  <c r="G42" i="32"/>
  <c r="Q42" i="32" s="1"/>
  <c r="G20" i="32"/>
  <c r="Q20" i="32" s="1"/>
  <c r="H20" i="32"/>
  <c r="G21" i="32"/>
  <c r="Q21" i="32" s="1"/>
  <c r="H21" i="32"/>
  <c r="G22" i="32"/>
  <c r="Q22" i="32" s="1"/>
  <c r="H22" i="32"/>
  <c r="G23" i="32"/>
  <c r="R23" i="32" s="1"/>
  <c r="H23" i="32"/>
  <c r="G24" i="32"/>
  <c r="Q24" i="32" s="1"/>
  <c r="H24" i="32"/>
  <c r="G25" i="32"/>
  <c r="R25" i="32" s="1"/>
  <c r="H25" i="32"/>
  <c r="G26" i="32"/>
  <c r="Q26" i="32" s="1"/>
  <c r="H26" i="32"/>
  <c r="G27" i="32"/>
  <c r="Q27" i="32" s="1"/>
  <c r="H27" i="32"/>
  <c r="G28" i="32"/>
  <c r="R28" i="32" s="1"/>
  <c r="H28" i="32"/>
  <c r="G29" i="32"/>
  <c r="R29" i="32" s="1"/>
  <c r="H29" i="32"/>
  <c r="G30" i="32"/>
  <c r="R30" i="32" s="1"/>
  <c r="H30" i="32"/>
  <c r="G31" i="32"/>
  <c r="Q31" i="32" s="1"/>
  <c r="H31" i="32"/>
  <c r="G32" i="32"/>
  <c r="Q32" i="32" s="1"/>
  <c r="H32" i="32"/>
  <c r="G33" i="32"/>
  <c r="Q33" i="32" s="1"/>
  <c r="H33" i="32"/>
  <c r="G34" i="32"/>
  <c r="Q34" i="32" s="1"/>
  <c r="H34" i="32"/>
  <c r="G35" i="32"/>
  <c r="R35" i="32" s="1"/>
  <c r="H35" i="32"/>
  <c r="G36" i="32"/>
  <c r="Q36" i="32" s="1"/>
  <c r="H36" i="32"/>
  <c r="G37" i="32"/>
  <c r="R37" i="32" s="1"/>
  <c r="H37" i="32"/>
  <c r="G38" i="32"/>
  <c r="Q38" i="32" s="1"/>
  <c r="H38" i="32"/>
  <c r="G39" i="32"/>
  <c r="Q39" i="32" s="1"/>
  <c r="H39" i="32"/>
  <c r="G40" i="32"/>
  <c r="H40" i="32"/>
  <c r="H19" i="32"/>
  <c r="G19" i="32"/>
  <c r="R19" i="32" s="1"/>
  <c r="G4" i="32"/>
  <c r="R4" i="32" s="1"/>
  <c r="H4" i="32"/>
  <c r="G5" i="32"/>
  <c r="R5" i="32" s="1"/>
  <c r="H5" i="32"/>
  <c r="G6" i="32"/>
  <c r="R6" i="32" s="1"/>
  <c r="H6" i="32"/>
  <c r="G7" i="32"/>
  <c r="Q7" i="32" s="1"/>
  <c r="H7" i="32"/>
  <c r="G8" i="32"/>
  <c r="R8" i="32" s="1"/>
  <c r="H8" i="32"/>
  <c r="G9" i="32"/>
  <c r="R9" i="32" s="1"/>
  <c r="H9" i="32"/>
  <c r="G10" i="32"/>
  <c r="H10" i="32"/>
  <c r="G11" i="32"/>
  <c r="Q11" i="32" s="1"/>
  <c r="H11" i="32"/>
  <c r="G12" i="32"/>
  <c r="R12" i="32" s="1"/>
  <c r="H12" i="32"/>
  <c r="G13" i="32"/>
  <c r="Q13" i="32" s="1"/>
  <c r="H13" i="32"/>
  <c r="G14" i="32"/>
  <c r="Q14" i="32" s="1"/>
  <c r="H14" i="32"/>
  <c r="G15" i="32"/>
  <c r="Q15" i="32" s="1"/>
  <c r="H15" i="32"/>
  <c r="G16" i="32"/>
  <c r="R16" i="32" s="1"/>
  <c r="H16" i="32"/>
  <c r="H3" i="32"/>
  <c r="G3" i="32"/>
  <c r="O30" i="4"/>
  <c r="O31" i="4"/>
  <c r="O40" i="4"/>
  <c r="O47" i="4"/>
  <c r="O49" i="4"/>
  <c r="O51" i="4"/>
  <c r="O57" i="4"/>
  <c r="O58" i="4"/>
  <c r="O71" i="4"/>
  <c r="O72" i="4"/>
  <c r="O76" i="4"/>
  <c r="O77" i="4"/>
  <c r="O7" i="4"/>
  <c r="O9" i="4"/>
  <c r="O23" i="4"/>
  <c r="O27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C72" i="4"/>
  <c r="C73" i="4"/>
  <c r="C74" i="4"/>
  <c r="C75" i="4"/>
  <c r="C76" i="4"/>
  <c r="C77" i="4"/>
  <c r="C78" i="4"/>
  <c r="C3" i="4"/>
  <c r="C2" i="4"/>
  <c r="D4" i="4"/>
  <c r="D5" i="4"/>
  <c r="D6" i="4"/>
  <c r="D7" i="4"/>
  <c r="D8" i="4"/>
  <c r="D9" i="4"/>
  <c r="D10" i="4"/>
  <c r="D11" i="4"/>
  <c r="D12" i="4"/>
  <c r="D1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D61" i="4"/>
  <c r="D62" i="4"/>
  <c r="D63" i="4"/>
  <c r="D64" i="4"/>
  <c r="D65" i="4"/>
  <c r="D66" i="4"/>
  <c r="D67" i="4"/>
  <c r="D68" i="4"/>
  <c r="D69" i="4"/>
  <c r="D70" i="4"/>
  <c r="D71" i="4"/>
  <c r="D72" i="4"/>
  <c r="D73" i="4"/>
  <c r="D74" i="4"/>
  <c r="D75" i="4"/>
  <c r="D76" i="4"/>
  <c r="D77" i="4"/>
  <c r="D78" i="4"/>
  <c r="D3" i="4"/>
  <c r="D2" i="4"/>
  <c r="G4" i="4"/>
  <c r="G5" i="4"/>
  <c r="G6" i="4"/>
  <c r="G7" i="4"/>
  <c r="G8" i="4"/>
  <c r="G9" i="4"/>
  <c r="G10" i="4"/>
  <c r="G11" i="4"/>
  <c r="G12" i="4"/>
  <c r="G13" i="4"/>
  <c r="G14" i="4"/>
  <c r="G15" i="4"/>
  <c r="G16" i="4"/>
  <c r="G17" i="4"/>
  <c r="G18" i="4"/>
  <c r="G19" i="4"/>
  <c r="G20" i="4"/>
  <c r="G21" i="4"/>
  <c r="G22" i="4"/>
  <c r="G2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9" i="4"/>
  <c r="G40" i="4"/>
  <c r="G41" i="4"/>
  <c r="G42" i="4"/>
  <c r="G43" i="4"/>
  <c r="G44" i="4"/>
  <c r="G45" i="4"/>
  <c r="G46" i="4"/>
  <c r="G47" i="4"/>
  <c r="G48" i="4"/>
  <c r="G49" i="4"/>
  <c r="G50" i="4"/>
  <c r="G51" i="4"/>
  <c r="G52" i="4"/>
  <c r="G53" i="4"/>
  <c r="G54" i="4"/>
  <c r="G55" i="4"/>
  <c r="G56" i="4"/>
  <c r="G57" i="4"/>
  <c r="G58" i="4"/>
  <c r="G59" i="4"/>
  <c r="G60" i="4"/>
  <c r="G61" i="4"/>
  <c r="G62" i="4"/>
  <c r="G63" i="4"/>
  <c r="G64" i="4"/>
  <c r="G65" i="4"/>
  <c r="G66" i="4"/>
  <c r="G67" i="4"/>
  <c r="G68" i="4"/>
  <c r="G69" i="4"/>
  <c r="G70" i="4"/>
  <c r="G71" i="4"/>
  <c r="G72" i="4"/>
  <c r="G73" i="4"/>
  <c r="G74" i="4"/>
  <c r="G75" i="4"/>
  <c r="G76" i="4"/>
  <c r="G77" i="4"/>
  <c r="G78" i="4"/>
  <c r="G3" i="4"/>
  <c r="G2" i="4"/>
  <c r="I2" i="4"/>
  <c r="F3" i="4"/>
  <c r="F4" i="4"/>
  <c r="F5" i="4"/>
  <c r="F6" i="4"/>
  <c r="F7" i="4"/>
  <c r="F8" i="4"/>
  <c r="F9" i="4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2" i="4"/>
  <c r="H4" i="4"/>
  <c r="H5" i="4"/>
  <c r="H6" i="4"/>
  <c r="H7" i="4"/>
  <c r="H8" i="4"/>
  <c r="H9" i="4"/>
  <c r="H10" i="4"/>
  <c r="H11" i="4"/>
  <c r="H12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9" i="4"/>
  <c r="H40" i="4"/>
  <c r="H41" i="4"/>
  <c r="H42" i="4"/>
  <c r="H43" i="4"/>
  <c r="H44" i="4"/>
  <c r="H45" i="4"/>
  <c r="H46" i="4"/>
  <c r="H47" i="4"/>
  <c r="H48" i="4"/>
  <c r="H49" i="4"/>
  <c r="H50" i="4"/>
  <c r="H51" i="4"/>
  <c r="H52" i="4"/>
  <c r="H53" i="4"/>
  <c r="H54" i="4"/>
  <c r="H55" i="4"/>
  <c r="H56" i="4"/>
  <c r="H57" i="4"/>
  <c r="H58" i="4"/>
  <c r="H59" i="4"/>
  <c r="H60" i="4"/>
  <c r="H61" i="4"/>
  <c r="H62" i="4"/>
  <c r="H63" i="4"/>
  <c r="H64" i="4"/>
  <c r="H65" i="4"/>
  <c r="H66" i="4"/>
  <c r="H67" i="4"/>
  <c r="H68" i="4"/>
  <c r="H69" i="4"/>
  <c r="H70" i="4"/>
  <c r="H71" i="4"/>
  <c r="H72" i="4"/>
  <c r="H73" i="4"/>
  <c r="H74" i="4"/>
  <c r="H75" i="4"/>
  <c r="H76" i="4"/>
  <c r="H77" i="4"/>
  <c r="H78" i="4"/>
  <c r="H3" i="4"/>
  <c r="H2" i="4"/>
  <c r="I10" i="4"/>
  <c r="I11" i="4"/>
  <c r="I12" i="4"/>
  <c r="I13" i="4"/>
  <c r="I14" i="4"/>
  <c r="I15" i="4"/>
  <c r="I16" i="4"/>
  <c r="I17" i="4"/>
  <c r="I18" i="4"/>
  <c r="I19" i="4"/>
  <c r="I20" i="4"/>
  <c r="I21" i="4"/>
  <c r="I22" i="4"/>
  <c r="I23" i="4"/>
  <c r="I24" i="4"/>
  <c r="I25" i="4"/>
  <c r="I26" i="4"/>
  <c r="I27" i="4"/>
  <c r="I28" i="4"/>
  <c r="I29" i="4"/>
  <c r="I30" i="4"/>
  <c r="I31" i="4"/>
  <c r="I32" i="4"/>
  <c r="I33" i="4"/>
  <c r="I34" i="4"/>
  <c r="I35" i="4"/>
  <c r="I36" i="4"/>
  <c r="I37" i="4"/>
  <c r="I38" i="4"/>
  <c r="I39" i="4"/>
  <c r="I40" i="4"/>
  <c r="I41" i="4"/>
  <c r="I42" i="4"/>
  <c r="I43" i="4"/>
  <c r="I44" i="4"/>
  <c r="I45" i="4"/>
  <c r="I46" i="4"/>
  <c r="I47" i="4"/>
  <c r="I48" i="4"/>
  <c r="I49" i="4"/>
  <c r="I50" i="4"/>
  <c r="I51" i="4"/>
  <c r="I52" i="4"/>
  <c r="I53" i="4"/>
  <c r="I54" i="4"/>
  <c r="I55" i="4"/>
  <c r="I56" i="4"/>
  <c r="I57" i="4"/>
  <c r="I58" i="4"/>
  <c r="I59" i="4"/>
  <c r="I60" i="4"/>
  <c r="I61" i="4"/>
  <c r="I62" i="4"/>
  <c r="I63" i="4"/>
  <c r="I64" i="4"/>
  <c r="I65" i="4"/>
  <c r="I66" i="4"/>
  <c r="I67" i="4"/>
  <c r="I68" i="4"/>
  <c r="I69" i="4"/>
  <c r="I70" i="4"/>
  <c r="I71" i="4"/>
  <c r="I72" i="4"/>
  <c r="I73" i="4"/>
  <c r="I74" i="4"/>
  <c r="I75" i="4"/>
  <c r="I76" i="4"/>
  <c r="I77" i="4"/>
  <c r="I78" i="4"/>
  <c r="I3" i="4"/>
  <c r="I4" i="4"/>
  <c r="I5" i="4"/>
  <c r="I6" i="4"/>
  <c r="I7" i="4"/>
  <c r="I8" i="4"/>
  <c r="I9" i="4"/>
  <c r="E27" i="4"/>
  <c r="B3" i="4"/>
  <c r="E3" i="4"/>
  <c r="B4" i="4"/>
  <c r="E4" i="4"/>
  <c r="B5" i="4"/>
  <c r="E5" i="4"/>
  <c r="B6" i="4"/>
  <c r="E6" i="4"/>
  <c r="B7" i="4"/>
  <c r="E7" i="4"/>
  <c r="B8" i="4"/>
  <c r="E8" i="4"/>
  <c r="B9" i="4"/>
  <c r="E9" i="4"/>
  <c r="B10" i="4"/>
  <c r="E10" i="4"/>
  <c r="B11" i="4"/>
  <c r="E11" i="4"/>
  <c r="B12" i="4"/>
  <c r="E12" i="4"/>
  <c r="B13" i="4"/>
  <c r="E13" i="4"/>
  <c r="B14" i="4"/>
  <c r="E14" i="4"/>
  <c r="B15" i="4"/>
  <c r="E15" i="4"/>
  <c r="B16" i="4"/>
  <c r="E16" i="4"/>
  <c r="B17" i="4"/>
  <c r="E17" i="4"/>
  <c r="B18" i="4"/>
  <c r="E18" i="4"/>
  <c r="B19" i="4"/>
  <c r="E19" i="4"/>
  <c r="B20" i="4"/>
  <c r="E20" i="4"/>
  <c r="B21" i="4"/>
  <c r="E21" i="4"/>
  <c r="B22" i="4"/>
  <c r="E22" i="4"/>
  <c r="B23" i="4"/>
  <c r="E23" i="4"/>
  <c r="B24" i="4"/>
  <c r="E24" i="4"/>
  <c r="B25" i="4"/>
  <c r="E25" i="4"/>
  <c r="B26" i="4"/>
  <c r="E26" i="4"/>
  <c r="B27" i="4"/>
  <c r="B28" i="4"/>
  <c r="E28" i="4"/>
  <c r="B29" i="4"/>
  <c r="E29" i="4"/>
  <c r="B30" i="4"/>
  <c r="E30" i="4"/>
  <c r="B31" i="4"/>
  <c r="E31" i="4"/>
  <c r="B32" i="4"/>
  <c r="E32" i="4"/>
  <c r="B33" i="4"/>
  <c r="E33" i="4"/>
  <c r="B34" i="4"/>
  <c r="E34" i="4"/>
  <c r="B35" i="4"/>
  <c r="E35" i="4"/>
  <c r="B36" i="4"/>
  <c r="E36" i="4"/>
  <c r="B37" i="4"/>
  <c r="E37" i="4"/>
  <c r="B38" i="4"/>
  <c r="E38" i="4"/>
  <c r="B39" i="4"/>
  <c r="E39" i="4"/>
  <c r="B40" i="4"/>
  <c r="E40" i="4"/>
  <c r="B41" i="4"/>
  <c r="E41" i="4"/>
  <c r="B42" i="4"/>
  <c r="E42" i="4"/>
  <c r="B43" i="4"/>
  <c r="E43" i="4"/>
  <c r="B44" i="4"/>
  <c r="E44" i="4"/>
  <c r="B45" i="4"/>
  <c r="E45" i="4"/>
  <c r="B46" i="4"/>
  <c r="E46" i="4"/>
  <c r="B47" i="4"/>
  <c r="E47" i="4"/>
  <c r="B48" i="4"/>
  <c r="E48" i="4"/>
  <c r="B49" i="4"/>
  <c r="E49" i="4"/>
  <c r="B50" i="4"/>
  <c r="E50" i="4"/>
  <c r="B51" i="4"/>
  <c r="E51" i="4"/>
  <c r="B52" i="4"/>
  <c r="E52" i="4"/>
  <c r="B53" i="4"/>
  <c r="E53" i="4"/>
  <c r="B54" i="4"/>
  <c r="E54" i="4"/>
  <c r="B55" i="4"/>
  <c r="E55" i="4"/>
  <c r="B56" i="4"/>
  <c r="E56" i="4"/>
  <c r="B57" i="4"/>
  <c r="E57" i="4"/>
  <c r="B58" i="4"/>
  <c r="E58" i="4"/>
  <c r="B59" i="4"/>
  <c r="E59" i="4"/>
  <c r="B60" i="4"/>
  <c r="E60" i="4"/>
  <c r="B61" i="4"/>
  <c r="E61" i="4"/>
  <c r="B62" i="4"/>
  <c r="E62" i="4"/>
  <c r="B63" i="4"/>
  <c r="E63" i="4"/>
  <c r="B64" i="4"/>
  <c r="E64" i="4"/>
  <c r="B65" i="4"/>
  <c r="E65" i="4"/>
  <c r="B66" i="4"/>
  <c r="E66" i="4"/>
  <c r="B67" i="4"/>
  <c r="E67" i="4"/>
  <c r="B68" i="4"/>
  <c r="E68" i="4"/>
  <c r="B69" i="4"/>
  <c r="E69" i="4"/>
  <c r="B70" i="4"/>
  <c r="E70" i="4"/>
  <c r="B71" i="4"/>
  <c r="E71" i="4"/>
  <c r="B72" i="4"/>
  <c r="E72" i="4"/>
  <c r="B73" i="4"/>
  <c r="E73" i="4"/>
  <c r="B74" i="4"/>
  <c r="E74" i="4"/>
  <c r="B75" i="4"/>
  <c r="E75" i="4"/>
  <c r="B76" i="4"/>
  <c r="E76" i="4"/>
  <c r="B77" i="4"/>
  <c r="E77" i="4"/>
  <c r="B78" i="4"/>
  <c r="E78" i="4"/>
  <c r="E2" i="4"/>
  <c r="B2" i="4"/>
  <c r="R25" i="26"/>
  <c r="R24" i="26"/>
  <c r="R22" i="26"/>
  <c r="R21" i="26"/>
  <c r="R20" i="26"/>
  <c r="R23" i="26"/>
  <c r="V3" i="26"/>
  <c r="V4" i="26"/>
  <c r="V5" i="26"/>
  <c r="V6" i="26"/>
  <c r="V7" i="26"/>
  <c r="V2" i="26"/>
  <c r="Q38" i="26"/>
  <c r="Q39" i="26"/>
  <c r="Q35" i="26"/>
  <c r="Q36" i="26"/>
  <c r="Q37" i="26"/>
  <c r="Q34" i="26"/>
  <c r="E28" i="26"/>
  <c r="E29" i="26"/>
  <c r="E30" i="26"/>
  <c r="E31" i="26"/>
  <c r="E27" i="26"/>
  <c r="E26" i="26"/>
  <c r="H19" i="26"/>
  <c r="H20" i="26"/>
  <c r="H21" i="26"/>
  <c r="H22" i="26"/>
  <c r="H23" i="26"/>
  <c r="H18" i="26"/>
  <c r="P12" i="26"/>
  <c r="P13" i="26"/>
  <c r="P14" i="26"/>
  <c r="P15" i="26"/>
  <c r="P11" i="26"/>
  <c r="P10" i="26"/>
  <c r="O3" i="14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G3" i="13"/>
  <c r="Q3" i="13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R3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  <c r="R3" i="32" l="1"/>
  <c r="R47" i="32"/>
  <c r="R75" i="32"/>
  <c r="R10" i="32"/>
  <c r="R60" i="32"/>
  <c r="R38" i="32"/>
  <c r="R13" i="32"/>
  <c r="R59" i="32"/>
  <c r="R73" i="32"/>
  <c r="U73" i="32" s="1"/>
  <c r="R49" i="32"/>
  <c r="U49" i="32" s="1"/>
  <c r="R77" i="32"/>
  <c r="R18" i="32"/>
  <c r="R40" i="32"/>
  <c r="R39" i="32"/>
  <c r="U39" i="32" s="1"/>
  <c r="R27" i="32"/>
  <c r="R72" i="32"/>
  <c r="R26" i="32"/>
  <c r="U26" i="32" s="1"/>
  <c r="R14" i="32"/>
  <c r="U14" i="32" s="1"/>
  <c r="R63" i="32"/>
  <c r="U63" i="32" s="1"/>
  <c r="R15" i="32"/>
  <c r="U15" i="32" s="1"/>
  <c r="R24" i="32"/>
  <c r="U24" i="32" s="1"/>
  <c r="R11" i="32"/>
  <c r="U11" i="32" s="1"/>
  <c r="R70" i="32"/>
  <c r="U70" i="32" s="1"/>
  <c r="R34" i="32"/>
  <c r="U34" i="32" s="1"/>
  <c r="R22" i="32"/>
  <c r="U22" i="32" s="1"/>
  <c r="R57" i="32"/>
  <c r="U57" i="32" s="1"/>
  <c r="R45" i="32"/>
  <c r="R33" i="32"/>
  <c r="R21" i="32"/>
  <c r="U21" i="32" s="1"/>
  <c r="R36" i="32"/>
  <c r="R68" i="32"/>
  <c r="R56" i="32"/>
  <c r="R32" i="32"/>
  <c r="R20" i="32"/>
  <c r="R31" i="32"/>
  <c r="U31" i="32" s="1"/>
  <c r="R7" i="32"/>
  <c r="U7" i="32" s="1"/>
  <c r="R78" i="32"/>
  <c r="R66" i="32"/>
  <c r="U66" i="32" s="1"/>
  <c r="R54" i="32"/>
  <c r="U54" i="32" s="1"/>
  <c r="R42" i="32"/>
  <c r="R65" i="32"/>
  <c r="U65" i="32" s="1"/>
  <c r="R53" i="32"/>
  <c r="U53" i="32" s="1"/>
  <c r="R41" i="32"/>
  <c r="U41" i="32" s="1"/>
  <c r="R52" i="32"/>
  <c r="U43" i="32"/>
  <c r="S75" i="32"/>
  <c r="T77" i="32"/>
  <c r="T78" i="32"/>
  <c r="Q77" i="32"/>
  <c r="Q76" i="32"/>
  <c r="T79" i="32"/>
  <c r="S76" i="32"/>
  <c r="T76" i="32"/>
  <c r="Q79" i="32"/>
  <c r="S18" i="32"/>
  <c r="S77" i="32"/>
  <c r="S17" i="32"/>
  <c r="T25" i="32"/>
  <c r="S79" i="32"/>
  <c r="Q18" i="32"/>
  <c r="T9" i="32"/>
  <c r="S78" i="32"/>
  <c r="T18" i="32"/>
  <c r="Q17" i="32"/>
  <c r="Q75" i="32"/>
  <c r="T17" i="32"/>
  <c r="T75" i="32"/>
  <c r="T61" i="32"/>
  <c r="S64" i="32"/>
  <c r="S58" i="32"/>
  <c r="S46" i="32"/>
  <c r="T49" i="32"/>
  <c r="T10" i="32"/>
  <c r="T74" i="32"/>
  <c r="T44" i="32"/>
  <c r="T21" i="32"/>
  <c r="T33" i="32"/>
  <c r="T72" i="32"/>
  <c r="T60" i="32"/>
  <c r="T48" i="32"/>
  <c r="T50" i="32"/>
  <c r="T62" i="32"/>
  <c r="T59" i="32"/>
  <c r="S47" i="32"/>
  <c r="T47" i="32"/>
  <c r="S12" i="32"/>
  <c r="T6" i="32"/>
  <c r="T14" i="32"/>
  <c r="T8" i="32"/>
  <c r="T51" i="32"/>
  <c r="T3" i="32"/>
  <c r="T13" i="32"/>
  <c r="T41" i="32"/>
  <c r="T68" i="32"/>
  <c r="T56" i="32"/>
  <c r="T63" i="32"/>
  <c r="T69" i="32"/>
  <c r="T22" i="32"/>
  <c r="T34" i="32"/>
  <c r="T35" i="32"/>
  <c r="T29" i="32"/>
  <c r="T23" i="32"/>
  <c r="T67" i="32"/>
  <c r="T55" i="32"/>
  <c r="S27" i="32"/>
  <c r="T39" i="32"/>
  <c r="T65" i="32"/>
  <c r="T53" i="32"/>
  <c r="T37" i="32"/>
  <c r="T73" i="32"/>
  <c r="T71" i="32"/>
  <c r="T27" i="32"/>
  <c r="T15" i="32"/>
  <c r="S5" i="32"/>
  <c r="S25" i="32"/>
  <c r="S51" i="32"/>
  <c r="S74" i="32"/>
  <c r="S68" i="32"/>
  <c r="T36" i="32"/>
  <c r="T24" i="32"/>
  <c r="T12" i="32"/>
  <c r="T26" i="32"/>
  <c r="T11" i="32"/>
  <c r="T38" i="32"/>
  <c r="S62" i="32"/>
  <c r="S50" i="32"/>
  <c r="T70" i="32"/>
  <c r="T58" i="32"/>
  <c r="T46" i="32"/>
  <c r="S19" i="32"/>
  <c r="S3" i="32"/>
  <c r="T57" i="32"/>
  <c r="T45" i="32"/>
  <c r="S38" i="32"/>
  <c r="T32" i="32"/>
  <c r="T20" i="32"/>
  <c r="T31" i="32"/>
  <c r="T19" i="32"/>
  <c r="T7" i="32"/>
  <c r="S8" i="32"/>
  <c r="S40" i="32"/>
  <c r="S26" i="32"/>
  <c r="T66" i="32"/>
  <c r="T54" i="32"/>
  <c r="T42" i="32"/>
  <c r="T30" i="32"/>
  <c r="T5" i="32"/>
  <c r="T64" i="32"/>
  <c r="T52" i="32"/>
  <c r="T40" i="32"/>
  <c r="T28" i="32"/>
  <c r="T16" i="32"/>
  <c r="T4" i="32"/>
  <c r="S37" i="32"/>
  <c r="S36" i="32"/>
  <c r="S9" i="32"/>
  <c r="S35" i="32"/>
  <c r="S29" i="32"/>
  <c r="S23" i="32"/>
  <c r="S67" i="32"/>
  <c r="S55" i="32"/>
  <c r="S11" i="32"/>
  <c r="S63" i="32"/>
  <c r="S10" i="32"/>
  <c r="S24" i="32"/>
  <c r="S56" i="32"/>
  <c r="S31" i="32"/>
  <c r="S69" i="32"/>
  <c r="S15" i="32"/>
  <c r="S6" i="32"/>
  <c r="S44" i="32"/>
  <c r="S57" i="32"/>
  <c r="S45" i="32"/>
  <c r="S14" i="32"/>
  <c r="S39" i="32"/>
  <c r="S73" i="32"/>
  <c r="S61" i="32"/>
  <c r="S49" i="32"/>
  <c r="S13" i="32"/>
  <c r="S72" i="32"/>
  <c r="S60" i="32"/>
  <c r="S48" i="32"/>
  <c r="S71" i="32"/>
  <c r="S59" i="32"/>
  <c r="S70" i="32"/>
  <c r="S34" i="32"/>
  <c r="S22" i="32"/>
  <c r="S33" i="32"/>
  <c r="S21" i="32"/>
  <c r="S32" i="32"/>
  <c r="S20" i="32"/>
  <c r="S7" i="32"/>
  <c r="S66" i="32"/>
  <c r="S54" i="32"/>
  <c r="S42" i="32"/>
  <c r="S30" i="32"/>
  <c r="S65" i="32"/>
  <c r="S53" i="32"/>
  <c r="S41" i="32"/>
  <c r="S52" i="32"/>
  <c r="S28" i="32"/>
  <c r="S16" i="32"/>
  <c r="S4" i="32"/>
  <c r="Q64" i="32"/>
  <c r="U64" i="32" s="1"/>
  <c r="Q58" i="32"/>
  <c r="Q46" i="32"/>
  <c r="U46" i="32" s="1"/>
  <c r="Q25" i="32"/>
  <c r="U25" i="32" s="1"/>
  <c r="Q28" i="32"/>
  <c r="Q19" i="32"/>
  <c r="U19" i="32" s="1"/>
  <c r="Q9" i="32"/>
  <c r="U9" i="32" s="1"/>
  <c r="Q61" i="32"/>
  <c r="U60" i="32"/>
  <c r="U59" i="32"/>
  <c r="Q47" i="32"/>
  <c r="Q5" i="32"/>
  <c r="Q16" i="32"/>
  <c r="U16" i="32" s="1"/>
  <c r="Q67" i="32"/>
  <c r="Q55" i="32"/>
  <c r="U55" i="32" s="1"/>
  <c r="Q37" i="32"/>
  <c r="U37" i="32" s="1"/>
  <c r="Q71" i="32"/>
  <c r="Q12" i="32"/>
  <c r="U12" i="32" s="1"/>
  <c r="Q6" i="32"/>
  <c r="U6" i="32" s="1"/>
  <c r="Q30" i="32"/>
  <c r="Q69" i="32"/>
  <c r="U69" i="32" s="1"/>
  <c r="Q51" i="32"/>
  <c r="U51" i="32" s="1"/>
  <c r="Q74" i="32"/>
  <c r="U74" i="32" s="1"/>
  <c r="Q62" i="32"/>
  <c r="Q50" i="32"/>
  <c r="Q44" i="32"/>
  <c r="Q35" i="32"/>
  <c r="U35" i="32" s="1"/>
  <c r="Q29" i="32"/>
  <c r="Q23" i="32"/>
  <c r="Q10" i="32"/>
  <c r="Q8" i="32"/>
  <c r="Q40" i="32"/>
  <c r="Q4" i="32"/>
  <c r="U42" i="32"/>
  <c r="Q3" i="32"/>
  <c r="U68" i="32"/>
  <c r="N24" i="4"/>
  <c r="N12" i="4"/>
  <c r="N58" i="4"/>
  <c r="P58" i="4" s="1"/>
  <c r="N46" i="4"/>
  <c r="N22" i="4"/>
  <c r="N10" i="4"/>
  <c r="N59" i="4"/>
  <c r="N47" i="4"/>
  <c r="P47" i="4" s="1"/>
  <c r="N23" i="4"/>
  <c r="P23" i="4" s="1"/>
  <c r="N11" i="4"/>
  <c r="N77" i="4"/>
  <c r="P77" i="4" s="1"/>
  <c r="N65" i="4"/>
  <c r="N53" i="4"/>
  <c r="N41" i="4"/>
  <c r="N29" i="4"/>
  <c r="N17" i="4"/>
  <c r="N5" i="4"/>
  <c r="K70" i="4"/>
  <c r="K10" i="4"/>
  <c r="N76" i="4"/>
  <c r="P76" i="4" s="1"/>
  <c r="N64" i="4"/>
  <c r="N52" i="4"/>
  <c r="N40" i="4"/>
  <c r="P40" i="4" s="1"/>
  <c r="N28" i="4"/>
  <c r="N16" i="4"/>
  <c r="N4" i="4"/>
  <c r="N71" i="4"/>
  <c r="P71" i="4" s="1"/>
  <c r="N35" i="4"/>
  <c r="N66" i="4"/>
  <c r="N42" i="4"/>
  <c r="N30" i="4"/>
  <c r="P30" i="4" s="1"/>
  <c r="L25" i="4"/>
  <c r="N13" i="4"/>
  <c r="K11" i="4"/>
  <c r="N70" i="4"/>
  <c r="N34" i="4"/>
  <c r="K69" i="4"/>
  <c r="K33" i="4"/>
  <c r="L21" i="4"/>
  <c r="N57" i="4"/>
  <c r="P57" i="4" s="1"/>
  <c r="N45" i="4"/>
  <c r="N33" i="4"/>
  <c r="N21" i="4"/>
  <c r="N9" i="4"/>
  <c r="P9" i="4" s="1"/>
  <c r="L59" i="4"/>
  <c r="N72" i="4"/>
  <c r="P72" i="4" s="1"/>
  <c r="N60" i="4"/>
  <c r="N48" i="4"/>
  <c r="N36" i="4"/>
  <c r="K5" i="4"/>
  <c r="L41" i="4"/>
  <c r="L17" i="4"/>
  <c r="L64" i="4"/>
  <c r="L28" i="4"/>
  <c r="L16" i="4"/>
  <c r="N68" i="4"/>
  <c r="N75" i="4"/>
  <c r="N63" i="4"/>
  <c r="N51" i="4"/>
  <c r="P51" i="4" s="1"/>
  <c r="L15" i="4"/>
  <c r="K61" i="4"/>
  <c r="K13" i="4"/>
  <c r="N31" i="4"/>
  <c r="P31" i="4" s="1"/>
  <c r="N7" i="4"/>
  <c r="P7" i="4" s="1"/>
  <c r="N74" i="4"/>
  <c r="N62" i="4"/>
  <c r="N50" i="4"/>
  <c r="N38" i="4"/>
  <c r="K48" i="4"/>
  <c r="K36" i="4"/>
  <c r="K24" i="4"/>
  <c r="K12" i="4"/>
  <c r="K32" i="4"/>
  <c r="K15" i="4"/>
  <c r="L2" i="4"/>
  <c r="N2" i="4"/>
  <c r="L37" i="4"/>
  <c r="K64" i="4"/>
  <c r="M64" i="4" s="1"/>
  <c r="N25" i="4"/>
  <c r="L44" i="4"/>
  <c r="N44" i="4"/>
  <c r="L8" i="4"/>
  <c r="N8" i="4"/>
  <c r="L39" i="4"/>
  <c r="N39" i="4"/>
  <c r="K44" i="4"/>
  <c r="K8" i="4"/>
  <c r="L67" i="4"/>
  <c r="N67" i="4"/>
  <c r="L6" i="4"/>
  <c r="N6" i="4"/>
  <c r="N27" i="4"/>
  <c r="P27" i="4" s="1"/>
  <c r="N15" i="4"/>
  <c r="N26" i="4"/>
  <c r="N14" i="4"/>
  <c r="N73" i="4"/>
  <c r="N61" i="4"/>
  <c r="N49" i="4"/>
  <c r="P49" i="4" s="1"/>
  <c r="N37" i="4"/>
  <c r="L20" i="4"/>
  <c r="N20" i="4"/>
  <c r="N55" i="4"/>
  <c r="L55" i="4"/>
  <c r="L56" i="4"/>
  <c r="N56" i="4"/>
  <c r="K39" i="4"/>
  <c r="L43" i="4"/>
  <c r="N43" i="4"/>
  <c r="L78" i="4"/>
  <c r="N78" i="4"/>
  <c r="K20" i="4"/>
  <c r="K28" i="4"/>
  <c r="L18" i="4"/>
  <c r="N18" i="4"/>
  <c r="L32" i="4"/>
  <c r="N32" i="4"/>
  <c r="L19" i="4"/>
  <c r="N19" i="4"/>
  <c r="L54" i="4"/>
  <c r="N54" i="4"/>
  <c r="L66" i="4"/>
  <c r="K42" i="4"/>
  <c r="L69" i="4"/>
  <c r="M69" i="4" s="1"/>
  <c r="K74" i="4"/>
  <c r="K38" i="4"/>
  <c r="L4" i="4"/>
  <c r="L52" i="4"/>
  <c r="L75" i="4"/>
  <c r="L63" i="4"/>
  <c r="L3" i="4"/>
  <c r="K2" i="4"/>
  <c r="M2" i="4" s="1"/>
  <c r="O2" i="4" s="1"/>
  <c r="K56" i="4"/>
  <c r="L70" i="4"/>
  <c r="K46" i="4"/>
  <c r="K34" i="4"/>
  <c r="K22" i="4"/>
  <c r="L74" i="4"/>
  <c r="L62" i="4"/>
  <c r="L50" i="4"/>
  <c r="L38" i="4"/>
  <c r="L26" i="4"/>
  <c r="L14" i="4"/>
  <c r="K62" i="4"/>
  <c r="K50" i="4"/>
  <c r="K26" i="4"/>
  <c r="K14" i="4"/>
  <c r="K3" i="4"/>
  <c r="K67" i="4"/>
  <c r="K55" i="4"/>
  <c r="K43" i="4"/>
  <c r="K19" i="4"/>
  <c r="K68" i="4"/>
  <c r="L60" i="4"/>
  <c r="L48" i="4"/>
  <c r="L36" i="4"/>
  <c r="L24" i="4"/>
  <c r="L12" i="4"/>
  <c r="K65" i="4"/>
  <c r="K53" i="4"/>
  <c r="K41" i="4"/>
  <c r="M41" i="4" s="1"/>
  <c r="O41" i="4" s="1"/>
  <c r="P41" i="4" s="1"/>
  <c r="K29" i="4"/>
  <c r="K17" i="4"/>
  <c r="M17" i="4" s="1"/>
  <c r="O17" i="4" s="1"/>
  <c r="P17" i="4" s="1"/>
  <c r="N69" i="4"/>
  <c r="L35" i="4"/>
  <c r="L11" i="4"/>
  <c r="K59" i="4"/>
  <c r="K35" i="4"/>
  <c r="K52" i="4"/>
  <c r="K16" i="4"/>
  <c r="K4" i="4"/>
  <c r="L65" i="4"/>
  <c r="L53" i="4"/>
  <c r="L29" i="4"/>
  <c r="K60" i="4"/>
  <c r="K45" i="4"/>
  <c r="L73" i="4"/>
  <c r="L61" i="4"/>
  <c r="M61" i="4" s="1"/>
  <c r="O61" i="4" s="1"/>
  <c r="L13" i="4"/>
  <c r="M13" i="4" s="1"/>
  <c r="L68" i="4"/>
  <c r="K73" i="4"/>
  <c r="K37" i="4"/>
  <c r="K25" i="4"/>
  <c r="K78" i="4"/>
  <c r="M78" i="4" s="1"/>
  <c r="O78" i="4" s="1"/>
  <c r="K66" i="4"/>
  <c r="M66" i="4" s="1"/>
  <c r="K54" i="4"/>
  <c r="K18" i="4"/>
  <c r="K6" i="4"/>
  <c r="L42" i="4"/>
  <c r="L22" i="4"/>
  <c r="L10" i="4"/>
  <c r="L5" i="4"/>
  <c r="M5" i="4" s="1"/>
  <c r="K75" i="4"/>
  <c r="K63" i="4"/>
  <c r="N3" i="4"/>
  <c r="K21" i="4"/>
  <c r="M21" i="4" s="1"/>
  <c r="L33" i="4"/>
  <c r="M33" i="4" s="1"/>
  <c r="O33" i="4" s="1"/>
  <c r="P33" i="4" s="1"/>
  <c r="L45" i="4"/>
  <c r="L34" i="4"/>
  <c r="L46" i="4"/>
  <c r="U56" i="32" l="1"/>
  <c r="U77" i="32"/>
  <c r="U48" i="32"/>
  <c r="U38" i="32"/>
  <c r="U45" i="32"/>
  <c r="U32" i="32"/>
  <c r="U30" i="32"/>
  <c r="U72" i="32"/>
  <c r="U36" i="32"/>
  <c r="U78" i="32"/>
  <c r="U20" i="32"/>
  <c r="U75" i="32"/>
  <c r="U61" i="32"/>
  <c r="U28" i="32"/>
  <c r="U79" i="32"/>
  <c r="U10" i="32"/>
  <c r="U8" i="32"/>
  <c r="U3" i="32"/>
  <c r="U4" i="32"/>
  <c r="U33" i="32"/>
  <c r="U29" i="32"/>
  <c r="U13" i="32"/>
  <c r="U23" i="32"/>
  <c r="U52" i="32"/>
  <c r="U44" i="32"/>
  <c r="U58" i="32"/>
  <c r="U67" i="32"/>
  <c r="U50" i="32"/>
  <c r="U5" i="32"/>
  <c r="U76" i="32"/>
  <c r="U27" i="32"/>
  <c r="U71" i="32"/>
  <c r="U62" i="32"/>
  <c r="U40" i="32"/>
  <c r="U47" i="32"/>
  <c r="U17" i="32"/>
  <c r="U18" i="32"/>
  <c r="M48" i="4"/>
  <c r="O48" i="4" s="1"/>
  <c r="P48" i="4" s="1"/>
  <c r="M19" i="4"/>
  <c r="O19" i="4" s="1"/>
  <c r="P19" i="4" s="1"/>
  <c r="O21" i="4"/>
  <c r="P21" i="4" s="1"/>
  <c r="M39" i="4"/>
  <c r="O39" i="4" s="1"/>
  <c r="O66" i="4"/>
  <c r="P66" i="4" s="1"/>
  <c r="M14" i="4"/>
  <c r="O14" i="4" s="1"/>
  <c r="M3" i="4"/>
  <c r="O3" i="4" s="1"/>
  <c r="M63" i="4"/>
  <c r="O63" i="4" s="1"/>
  <c r="P63" i="4" s="1"/>
  <c r="M26" i="4"/>
  <c r="O26" i="4" s="1"/>
  <c r="P26" i="4" s="1"/>
  <c r="O64" i="4"/>
  <c r="P64" i="4" s="1"/>
  <c r="M28" i="4"/>
  <c r="O28" i="4" s="1"/>
  <c r="P28" i="4" s="1"/>
  <c r="M37" i="4"/>
  <c r="O37" i="4" s="1"/>
  <c r="M75" i="4"/>
  <c r="O75" i="4" s="1"/>
  <c r="P75" i="4" s="1"/>
  <c r="M73" i="4"/>
  <c r="O73" i="4" s="1"/>
  <c r="M52" i="4"/>
  <c r="O52" i="4" s="1"/>
  <c r="P52" i="4" s="1"/>
  <c r="M50" i="4"/>
  <c r="O50" i="4" s="1"/>
  <c r="M56" i="4"/>
  <c r="O56" i="4" s="1"/>
  <c r="P56" i="4" s="1"/>
  <c r="M42" i="4"/>
  <c r="O42" i="4" s="1"/>
  <c r="P42" i="4" s="1"/>
  <c r="M25" i="4"/>
  <c r="O25" i="4" s="1"/>
  <c r="P25" i="4" s="1"/>
  <c r="M46" i="4"/>
  <c r="O46" i="4" s="1"/>
  <c r="P46" i="4" s="1"/>
  <c r="M16" i="4"/>
  <c r="O16" i="4" s="1"/>
  <c r="P16" i="4" s="1"/>
  <c r="M70" i="4"/>
  <c r="O70" i="4" s="1"/>
  <c r="P70" i="4" s="1"/>
  <c r="O5" i="4"/>
  <c r="P5" i="4" s="1"/>
  <c r="M35" i="4"/>
  <c r="O35" i="4" s="1"/>
  <c r="P35" i="4" s="1"/>
  <c r="M62" i="4"/>
  <c r="O62" i="4" s="1"/>
  <c r="P62" i="4" s="1"/>
  <c r="O69" i="4"/>
  <c r="M4" i="4"/>
  <c r="O4" i="4" s="1"/>
  <c r="P4" i="4" s="1"/>
  <c r="M10" i="4"/>
  <c r="O10" i="4" s="1"/>
  <c r="P10" i="4" s="1"/>
  <c r="O13" i="4"/>
  <c r="P13" i="4" s="1"/>
  <c r="M12" i="4"/>
  <c r="O12" i="4" s="1"/>
  <c r="P12" i="4" s="1"/>
  <c r="P50" i="4"/>
  <c r="M34" i="4"/>
  <c r="O34" i="4" s="1"/>
  <c r="P34" i="4" s="1"/>
  <c r="M11" i="4"/>
  <c r="O11" i="4" s="1"/>
  <c r="P11" i="4" s="1"/>
  <c r="M24" i="4"/>
  <c r="O24" i="4" s="1"/>
  <c r="P24" i="4" s="1"/>
  <c r="M36" i="4"/>
  <c r="O36" i="4" s="1"/>
  <c r="P36" i="4" s="1"/>
  <c r="M59" i="4"/>
  <c r="O59" i="4" s="1"/>
  <c r="P59" i="4" s="1"/>
  <c r="M15" i="4"/>
  <c r="O15" i="4" s="1"/>
  <c r="P15" i="4" s="1"/>
  <c r="M6" i="4"/>
  <c r="O6" i="4" s="1"/>
  <c r="P6" i="4" s="1"/>
  <c r="M45" i="4"/>
  <c r="O45" i="4" s="1"/>
  <c r="P45" i="4" s="1"/>
  <c r="M53" i="4"/>
  <c r="O53" i="4" s="1"/>
  <c r="P53" i="4" s="1"/>
  <c r="M18" i="4"/>
  <c r="O18" i="4" s="1"/>
  <c r="P18" i="4" s="1"/>
  <c r="M54" i="4"/>
  <c r="O54" i="4" s="1"/>
  <c r="P54" i="4" s="1"/>
  <c r="M38" i="4"/>
  <c r="O38" i="4" s="1"/>
  <c r="P38" i="4" s="1"/>
  <c r="M67" i="4"/>
  <c r="O67" i="4" s="1"/>
  <c r="P67" i="4" s="1"/>
  <c r="M22" i="4"/>
  <c r="O22" i="4" s="1"/>
  <c r="P22" i="4" s="1"/>
  <c r="M74" i="4"/>
  <c r="O74" i="4" s="1"/>
  <c r="P74" i="4" s="1"/>
  <c r="P73" i="4"/>
  <c r="M32" i="4"/>
  <c r="O32" i="4" s="1"/>
  <c r="P32" i="4" s="1"/>
  <c r="P3" i="4"/>
  <c r="M65" i="4"/>
  <c r="O65" i="4" s="1"/>
  <c r="P65" i="4" s="1"/>
  <c r="P14" i="4"/>
  <c r="M8" i="4"/>
  <c r="O8" i="4" s="1"/>
  <c r="P8" i="4" s="1"/>
  <c r="M44" i="4"/>
  <c r="O44" i="4" s="1"/>
  <c r="P44" i="4" s="1"/>
  <c r="M68" i="4"/>
  <c r="O68" i="4" s="1"/>
  <c r="P68" i="4" s="1"/>
  <c r="P39" i="4"/>
  <c r="P37" i="4"/>
  <c r="P2" i="4"/>
  <c r="P69" i="4"/>
  <c r="M60" i="4"/>
  <c r="O60" i="4" s="1"/>
  <c r="P60" i="4" s="1"/>
  <c r="M43" i="4"/>
  <c r="O43" i="4" s="1"/>
  <c r="P43" i="4" s="1"/>
  <c r="M20" i="4"/>
  <c r="O20" i="4" s="1"/>
  <c r="P20" i="4" s="1"/>
  <c r="P78" i="4"/>
  <c r="M29" i="4"/>
  <c r="O29" i="4" s="1"/>
  <c r="P29" i="4" s="1"/>
  <c r="M55" i="4"/>
  <c r="O55" i="4" s="1"/>
  <c r="P55" i="4" s="1"/>
  <c r="P61" i="4"/>
</calcChain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4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</futureMetadata>
  <valueMetadata count="14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</valueMetadata>
</metadata>
</file>

<file path=xl/sharedStrings.xml><?xml version="1.0" encoding="utf-8"?>
<sst xmlns="http://schemas.openxmlformats.org/spreadsheetml/2006/main" count="5279" uniqueCount="1919">
  <si>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</si>
  <si>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</si>
  <si>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</si>
  <si>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</si>
  <si>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</si>
  <si>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</si>
  <si>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</si>
  <si>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</si>
  <si>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</si>
  <si>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Armenia</t>
  </si>
  <si>
    <t>Australia</t>
  </si>
  <si>
    <t>Austria</t>
  </si>
  <si>
    <t>Belarus</t>
  </si>
  <si>
    <t>Belgium</t>
  </si>
  <si>
    <t>Bolivia</t>
  </si>
  <si>
    <t>Brazil</t>
  </si>
  <si>
    <t>Bulgaria</t>
  </si>
  <si>
    <t>Cambodia</t>
  </si>
  <si>
    <t>Canada</t>
  </si>
  <si>
    <t>Chile</t>
  </si>
  <si>
    <t>China</t>
  </si>
  <si>
    <t>Colombia</t>
  </si>
  <si>
    <t>Costa Rica</t>
  </si>
  <si>
    <t>Croatia</t>
  </si>
  <si>
    <t>Czech Republic</t>
  </si>
  <si>
    <t>Denmark</t>
  </si>
  <si>
    <t>El Salvador</t>
  </si>
  <si>
    <t>Estonia</t>
  </si>
  <si>
    <t>Finland</t>
  </si>
  <si>
    <t>France</t>
  </si>
  <si>
    <t>Georgia</t>
  </si>
  <si>
    <t>Germany</t>
  </si>
  <si>
    <t>Greece</t>
  </si>
  <si>
    <t>Guatemala</t>
  </si>
  <si>
    <t>Hong Kong</t>
  </si>
  <si>
    <t>Hungary</t>
  </si>
  <si>
    <t>Iceland</t>
  </si>
  <si>
    <t>India</t>
  </si>
  <si>
    <t>Indonesia</t>
  </si>
  <si>
    <t>Ireland</t>
  </si>
  <si>
    <t>Israel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</si>
  <si>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</si>
  <si>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</si>
  <si>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</si>
  <si>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</si>
  <si>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</si>
  <si>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</si>
  <si>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</si>
  <si>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</si>
  <si>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</si>
  <si>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Mexico</t>
  </si>
  <si>
    <t>Moldova</t>
  </si>
  <si>
    <t>Netherlands</t>
  </si>
  <si>
    <t>New Zealand</t>
  </si>
  <si>
    <t>Norway</t>
  </si>
  <si>
    <t>Paraguay</t>
  </si>
  <si>
    <t>Peru</t>
  </si>
  <si>
    <t>Philippines</t>
  </si>
  <si>
    <t>Poland</t>
  </si>
  <si>
    <t>Portugal</t>
  </si>
  <si>
    <t>Romania</t>
  </si>
  <si>
    <t>Russia</t>
  </si>
  <si>
    <t>Slovak Republic</t>
  </si>
  <si>
    <t>Slovenia</t>
  </si>
  <si>
    <t>South Africa</t>
  </si>
  <si>
    <t>South Korea</t>
  </si>
  <si>
    <t>Spain</t>
  </si>
  <si>
    <t>Sri Lanka</t>
  </si>
  <si>
    <t>Sweden</t>
  </si>
  <si>
    <t>Switzerland</t>
  </si>
  <si>
    <t>Taiwan</t>
  </si>
  <si>
    <t>Thailand</t>
  </si>
  <si>
    <t>Turkey</t>
  </si>
  <si>
    <t>United Kingdom</t>
  </si>
  <si>
    <t>United States</t>
  </si>
  <si>
    <t>Uruguay</t>
  </si>
  <si>
    <t>Venezuela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</si>
  <si>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</si>
  <si>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</si>
  <si>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</si>
  <si>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</si>
  <si>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</si>
  <si>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</si>
  <si>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</si>
  <si>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</si>
  <si>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</si>
  <si>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</si>
  <si>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</si>
  <si>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</si>
  <si>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</si>
  <si>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</si>
  <si>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</si>
  <si>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</si>
  <si>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</si>
  <si>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</si>
  <si>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</si>
  <si>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</si>
  <si>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</si>
  <si>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</si>
  <si>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</si>
  <si>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-4.805***</t>
  </si>
  <si>
    <t>-4.894***</t>
  </si>
  <si>
    <t>-2.947*</t>
  </si>
  <si>
    <t>-3.271**</t>
  </si>
  <si>
    <t>-2.823*</t>
  </si>
  <si>
    <t>3.072***</t>
  </si>
  <si>
    <t>-4.886***</t>
  </si>
  <si>
    <t>-5.342***</t>
  </si>
  <si>
    <t>-4.844***</t>
  </si>
  <si>
    <t>-3.387**</t>
  </si>
  <si>
    <t>-2.035**</t>
  </si>
  <si>
    <t>-4.567***</t>
  </si>
  <si>
    <t>-3.316**</t>
  </si>
  <si>
    <t>-2.755*</t>
  </si>
  <si>
    <t>-16.1**</t>
  </si>
  <si>
    <t>2.59***</t>
  </si>
  <si>
    <t>-3.835***</t>
  </si>
  <si>
    <t>-2.795*</t>
  </si>
  <si>
    <t>-3.389**</t>
  </si>
  <si>
    <t>-4.696***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</si>
  <si>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</si>
  <si>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</si>
  <si>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</si>
  <si>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</si>
  <si>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-1.847*</t>
  </si>
  <si>
    <t>-3.327**</t>
  </si>
  <si>
    <t>-2.84*</t>
  </si>
  <si>
    <t>-3.223**</t>
  </si>
  <si>
    <t>-2.394**</t>
  </si>
  <si>
    <t>2.298***</t>
  </si>
  <si>
    <t>-3.26**</t>
  </si>
  <si>
    <t>-3.06**</t>
  </si>
  <si>
    <t>-2.811*</t>
  </si>
  <si>
    <t>-2.589*</t>
  </si>
  <si>
    <t>0.4282*</t>
  </si>
  <si>
    <t>-3.616***</t>
  </si>
  <si>
    <t>-3.12**</t>
  </si>
  <si>
    <t>-2.896**</t>
  </si>
  <si>
    <t>-3.681***</t>
  </si>
  <si>
    <t>-2.732*</t>
  </si>
  <si>
    <t>-3.194**</t>
  </si>
  <si>
    <t>-1.923*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</si>
  <si>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</si>
  <si>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</si>
  <si>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</si>
  <si>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</si>
  <si>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</si>
  <si>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</si>
  <si>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MZa</t>
  </si>
  <si>
    <t>MZt</t>
  </si>
  <si>
    <t>MSB</t>
  </si>
  <si>
    <t>MPT</t>
  </si>
  <si>
    <t>4.877***</t>
  </si>
  <si>
    <t>-3.276**</t>
  </si>
  <si>
    <t>-3.86**</t>
  </si>
  <si>
    <t>-3.512**</t>
  </si>
  <si>
    <t>5.124**</t>
  </si>
  <si>
    <t>-4.935**</t>
  </si>
  <si>
    <t>-5.162***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</si>
  <si>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</si>
  <si>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</si>
  <si>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</si>
  <si>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</si>
  <si>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</si>
  <si>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</si>
  <si>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</si>
  <si>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</si>
  <si>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</si>
  <si>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</si>
  <si>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</si>
  <si>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</si>
  <si>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</si>
  <si>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</si>
  <si>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</si>
  <si>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</si>
  <si>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</si>
  <si>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</si>
  <si>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</si>
  <si>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</si>
  <si>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</si>
  <si>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</si>
  <si>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</si>
  <si>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</si>
  <si>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</si>
  <si>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</si>
  <si>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</si>
  <si>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</si>
  <si>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</si>
  <si>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</si>
  <si>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</si>
  <si>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</si>
  <si>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</si>
  <si>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</si>
  <si>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</si>
  <si>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</si>
  <si>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</si>
  <si>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</si>
  <si>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Variable</t>
  </si>
  <si>
    <t>Mean</t>
  </si>
  <si>
    <t>Std Dev</t>
  </si>
  <si>
    <t>Variance</t>
  </si>
  <si>
    <t>Minimum</t>
  </si>
  <si>
    <t>Maximum</t>
  </si>
  <si>
    <t>Valid</t>
  </si>
  <si>
    <t>Missing</t>
  </si>
  <si>
    <t>Year</t>
  </si>
  <si>
    <t>-----</t>
  </si>
  <si>
    <t>cn</t>
  </si>
  <si>
    <t>ccode</t>
  </si>
  <si>
    <t>Regime</t>
  </si>
  <si>
    <t>Regime Type</t>
  </si>
  <si>
    <t>Stationary</t>
  </si>
  <si>
    <t>Explosive</t>
  </si>
  <si>
    <t>currency_unit</t>
  </si>
  <si>
    <t>Zloty</t>
  </si>
  <si>
    <t>rgdpe</t>
  </si>
  <si>
    <t>rgdpo</t>
  </si>
  <si>
    <t>pop</t>
  </si>
  <si>
    <t>emp</t>
  </si>
  <si>
    <t>avh</t>
  </si>
  <si>
    <t>hc</t>
  </si>
  <si>
    <t>ccon</t>
  </si>
  <si>
    <t>cda</t>
  </si>
  <si>
    <t>cgdpe</t>
  </si>
  <si>
    <t>cgdpo</t>
  </si>
  <si>
    <t>cnk</t>
  </si>
  <si>
    <t>ck</t>
  </si>
  <si>
    <t>ctfp</t>
  </si>
  <si>
    <t>cwtfp</t>
  </si>
  <si>
    <t>rgdpna</t>
  </si>
  <si>
    <t>rconna</t>
  </si>
  <si>
    <t>rdana</t>
  </si>
  <si>
    <t>rnna</t>
  </si>
  <si>
    <t>rkna</t>
  </si>
  <si>
    <t>rtfpna</t>
  </si>
  <si>
    <t>rwtfpna</t>
  </si>
  <si>
    <t>labsh</t>
  </si>
  <si>
    <t>irr</t>
  </si>
  <si>
    <t>delta</t>
  </si>
  <si>
    <t>xr</t>
  </si>
  <si>
    <t>pl_con</t>
  </si>
  <si>
    <t>pl_da</t>
  </si>
  <si>
    <t>pl_gdpo</t>
  </si>
  <si>
    <t>i_cig</t>
  </si>
  <si>
    <t>Extrapolat</t>
  </si>
  <si>
    <t>ICP PPP ti</t>
  </si>
  <si>
    <t>i_xm</t>
  </si>
  <si>
    <t>Benchmark</t>
  </si>
  <si>
    <t>i_xr</t>
  </si>
  <si>
    <t>Market-bas</t>
  </si>
  <si>
    <t>Estimated</t>
  </si>
  <si>
    <t>i_outlier</t>
  </si>
  <si>
    <t>Regular</t>
  </si>
  <si>
    <t>Outlier</t>
  </si>
  <si>
    <t>i_irr</t>
  </si>
  <si>
    <t>cor_exp</t>
  </si>
  <si>
    <t>statcap</t>
  </si>
  <si>
    <t>csh_c</t>
  </si>
  <si>
    <t>csh_i</t>
  </si>
  <si>
    <t>csh_g</t>
  </si>
  <si>
    <t>csh_x</t>
  </si>
  <si>
    <t>csh_m</t>
  </si>
  <si>
    <t>csh_r</t>
  </si>
  <si>
    <t>pl_c</t>
  </si>
  <si>
    <t>pl_i</t>
  </si>
  <si>
    <t>pl_g</t>
  </si>
  <si>
    <t>pl_x</t>
  </si>
  <si>
    <t>pl_m</t>
  </si>
  <si>
    <t>pl_n</t>
  </si>
  <si>
    <t>pl_k</t>
  </si>
  <si>
    <t>cn2</t>
  </si>
  <si>
    <t>cn_2</t>
  </si>
  <si>
    <t>rypc_ppp</t>
  </si>
  <si>
    <t>s_rgdpe</t>
  </si>
  <si>
    <t>share_y</t>
  </si>
  <si>
    <t>us_rypc</t>
  </si>
  <si>
    <t>rel_inc</t>
  </si>
  <si>
    <t>rel_inc2</t>
  </si>
  <si>
    <t>exports_to_world</t>
  </si>
  <si>
    <t>exports_to_us</t>
  </si>
  <si>
    <t>exports_to_uk</t>
  </si>
  <si>
    <t>exports_to_jp</t>
  </si>
  <si>
    <t>exports_to_euro</t>
  </si>
  <si>
    <t>imports_fr_world</t>
  </si>
  <si>
    <t>imports_fr_us</t>
  </si>
  <si>
    <t>imports_fr_uk</t>
  </si>
  <si>
    <t>imports_fr_jp</t>
  </si>
  <si>
    <t>imports_fr_euro</t>
  </si>
  <si>
    <t>exports_to_us_r</t>
  </si>
  <si>
    <t>exports_to_uk_r</t>
  </si>
  <si>
    <t>exports_to_jp_r</t>
  </si>
  <si>
    <t>exports_to_euro_r</t>
  </si>
  <si>
    <t>imports_fr_us_r</t>
  </si>
  <si>
    <t>imports_fr_uk_r</t>
  </si>
  <si>
    <t>imports_fr_jp_r</t>
  </si>
  <si>
    <t>imports_fr_euro_r</t>
  </si>
  <si>
    <t>trade_us_world</t>
  </si>
  <si>
    <t>imp_us_world</t>
  </si>
  <si>
    <t>trade_uk_world</t>
  </si>
  <si>
    <t>imp_uk_world</t>
  </si>
  <si>
    <t>trade_jp_world</t>
  </si>
  <si>
    <t>imp_jp_world</t>
  </si>
  <si>
    <t>trade_euro_world</t>
  </si>
  <si>
    <t>imp_euro_world</t>
  </si>
  <si>
    <t>s_export_world</t>
  </si>
  <si>
    <t>s_import_world</t>
  </si>
  <si>
    <t>sh_export_world</t>
  </si>
  <si>
    <t>sh_import_world</t>
  </si>
  <si>
    <t>agri</t>
  </si>
  <si>
    <t>food</t>
  </si>
  <si>
    <t>fuel</t>
  </si>
  <si>
    <t>manuf</t>
  </si>
  <si>
    <t>mineral</t>
  </si>
  <si>
    <t>agri_i</t>
  </si>
  <si>
    <t>food_i</t>
  </si>
  <si>
    <t>fuel_i</t>
  </si>
  <si>
    <t>manuf_i</t>
  </si>
  <si>
    <t>mineral_i</t>
  </si>
  <si>
    <t>commd</t>
  </si>
  <si>
    <t>commd_i</t>
  </si>
  <si>
    <t>comd50</t>
  </si>
  <si>
    <t>comd_d</t>
  </si>
  <si>
    <t>br_col</t>
  </si>
  <si>
    <t>fr_col</t>
  </si>
  <si>
    <t>ryg</t>
  </si>
  <si>
    <t>rypc_g</t>
  </si>
  <si>
    <t>fd</t>
  </si>
  <si>
    <t>country_name</t>
  </si>
  <si>
    <t>kaopen</t>
  </si>
  <si>
    <t>ka_open</t>
  </si>
  <si>
    <t>opn</t>
  </si>
  <si>
    <t>gsur</t>
  </si>
  <si>
    <t>gsur_18</t>
  </si>
  <si>
    <t>pcgdp</t>
  </si>
  <si>
    <t>tot</t>
  </si>
  <si>
    <t>fdi_inflow</t>
  </si>
  <si>
    <t>fdi_outflow</t>
  </si>
  <si>
    <t>m_rate</t>
  </si>
  <si>
    <t>sav_gdp_ratio_HAVER</t>
  </si>
  <si>
    <t>hh_sav_disp_inc_ratio</t>
  </si>
  <si>
    <t>_HAVER        0.113</t>
  </si>
  <si>
    <t>ae</t>
  </si>
  <si>
    <t>emde</t>
  </si>
  <si>
    <t>emde_excl_China</t>
  </si>
  <si>
    <t>eap_emde</t>
  </si>
  <si>
    <t>eca_emde</t>
  </si>
  <si>
    <t>sar_emde</t>
  </si>
  <si>
    <t>ssa_emde</t>
  </si>
  <si>
    <t>lac_emde</t>
  </si>
  <si>
    <t>mna_emde</t>
  </si>
  <si>
    <t>com_imp_emde</t>
  </si>
  <si>
    <t>com_exp_emde</t>
  </si>
  <si>
    <t>world</t>
  </si>
  <si>
    <t>eap_excl_china</t>
  </si>
  <si>
    <t>mna_oil_exp</t>
  </si>
  <si>
    <t>mna_oil_imp</t>
  </si>
  <si>
    <t>ssa_ind_com_exp</t>
  </si>
  <si>
    <t>ssa_other_emde</t>
  </si>
  <si>
    <t>bric</t>
  </si>
  <si>
    <t>emde_excl_BRIC</t>
  </si>
  <si>
    <t>com_im_no_bric</t>
  </si>
  <si>
    <t>com_ex_no_bric</t>
  </si>
  <si>
    <t>emde_tre</t>
  </si>
  <si>
    <t>emde_ergy_exp</t>
  </si>
  <si>
    <t>emde_mtl_exp</t>
  </si>
  <si>
    <t>natl_saving</t>
  </si>
  <si>
    <t>ers</t>
  </si>
  <si>
    <t>mi</t>
  </si>
  <si>
    <t>banking</t>
  </si>
  <si>
    <t>currency</t>
  </si>
  <si>
    <t>debt</t>
  </si>
  <si>
    <t>reer</t>
  </si>
  <si>
    <t>dreer</t>
  </si>
  <si>
    <t>infl</t>
  </si>
  <si>
    <t>deflator</t>
  </si>
  <si>
    <t>d</t>
  </si>
  <si>
    <t>idc</t>
  </si>
  <si>
    <t>ldc</t>
  </si>
  <si>
    <t>emg</t>
  </si>
  <si>
    <t>eap</t>
  </si>
  <si>
    <t>eca</t>
  </si>
  <si>
    <t>mena</t>
  </si>
  <si>
    <t>sa</t>
  </si>
  <si>
    <t>we</t>
  </si>
  <si>
    <t>na</t>
  </si>
  <si>
    <t>ssa</t>
  </si>
  <si>
    <t>lac</t>
  </si>
  <si>
    <t>oil</t>
  </si>
  <si>
    <t>emg2</t>
  </si>
  <si>
    <t>fc</t>
  </si>
  <si>
    <t>eu</t>
  </si>
  <si>
    <t>euro</t>
  </si>
  <si>
    <t>full</t>
  </si>
  <si>
    <t>current</t>
  </si>
  <si>
    <t>Country_2</t>
  </si>
  <si>
    <t>nfa</t>
  </si>
  <si>
    <t>gdp</t>
  </si>
  <si>
    <t>resminusgold</t>
  </si>
  <si>
    <t>res</t>
  </si>
  <si>
    <t>fixed</t>
  </si>
  <si>
    <t>flexible</t>
  </si>
  <si>
    <t>LV_curcrisis</t>
  </si>
  <si>
    <t>LV_debtcrisis</t>
  </si>
  <si>
    <t>LV_debtrest</t>
  </si>
  <si>
    <t xml:space="preserve">     Label   </t>
  </si>
  <si>
    <t xml:space="preserve">Stationary    </t>
  </si>
  <si>
    <t xml:space="preserve"> Unit Root      </t>
  </si>
  <si>
    <t xml:space="preserve"> Explosive       </t>
  </si>
  <si>
    <t xml:space="preserve">     Total     </t>
  </si>
  <si>
    <t>Count</t>
  </si>
  <si>
    <t>Total %</t>
  </si>
  <si>
    <t>&gt; Find median of variables, sort based on countries above and below median</t>
  </si>
  <si>
    <t>&gt; Indebted countries based on debt to gdp ratio</t>
  </si>
  <si>
    <t>percentage of manufacturing exports</t>
  </si>
  <si>
    <t>Re</t>
  </si>
  <si>
    <t>Global Stationary</t>
  </si>
  <si>
    <t>Not Stationary</t>
  </si>
  <si>
    <t>Condition One</t>
  </si>
  <si>
    <t>Condition Two</t>
  </si>
  <si>
    <t>Global Results</t>
  </si>
  <si>
    <r>
      <t>α</t>
    </r>
    <r>
      <rPr>
        <b/>
        <vertAlign val="subscript"/>
        <sz val="12"/>
        <color theme="1"/>
        <rFont val="Times New Roman"/>
        <family val="1"/>
      </rPr>
      <t>0</t>
    </r>
  </si>
  <si>
    <r>
      <t>α</t>
    </r>
    <r>
      <rPr>
        <b/>
        <vertAlign val="subscript"/>
        <sz val="12"/>
        <color theme="1"/>
        <rFont val="Times New Roman"/>
        <family val="1"/>
      </rPr>
      <t>1</t>
    </r>
  </si>
  <si>
    <r>
      <t>σ</t>
    </r>
    <r>
      <rPr>
        <b/>
        <vertAlign val="subscript"/>
        <sz val="12"/>
        <color theme="1"/>
        <rFont val="Times New Roman"/>
        <family val="1"/>
      </rPr>
      <t>0</t>
    </r>
  </si>
  <si>
    <r>
      <t>σ</t>
    </r>
    <r>
      <rPr>
        <b/>
        <vertAlign val="subscript"/>
        <sz val="12"/>
        <color theme="1"/>
        <rFont val="Times New Roman"/>
        <family val="1"/>
      </rPr>
      <t>1</t>
    </r>
  </si>
  <si>
    <r>
      <t>ϕ</t>
    </r>
    <r>
      <rPr>
        <b/>
        <vertAlign val="subscript"/>
        <sz val="12"/>
        <color theme="1"/>
        <rFont val="Times New Roman"/>
        <family val="1"/>
      </rPr>
      <t>0</t>
    </r>
  </si>
  <si>
    <r>
      <t>ϕ</t>
    </r>
    <r>
      <rPr>
        <b/>
        <vertAlign val="subscript"/>
        <sz val="12"/>
        <color theme="1"/>
        <rFont val="Times New Roman"/>
        <family val="1"/>
      </rPr>
      <t xml:space="preserve"> 1</t>
    </r>
  </si>
  <si>
    <t>Averages</t>
  </si>
  <si>
    <t>Parameter</t>
  </si>
  <si>
    <t>Case One</t>
  </si>
  <si>
    <t>Case Two</t>
  </si>
  <si>
    <t>Case Three</t>
  </si>
  <si>
    <t>Case Four</t>
  </si>
  <si>
    <t>Case Five</t>
  </si>
  <si>
    <t>alpha_0</t>
  </si>
  <si>
    <t>alpha_1</t>
  </si>
  <si>
    <t>sig_0</t>
  </si>
  <si>
    <t>sig_1</t>
  </si>
  <si>
    <t>phi_0</t>
  </si>
  <si>
    <t>phi_1</t>
  </si>
  <si>
    <t>Cannot reject unit root, either regimes.</t>
  </si>
  <si>
    <t>2020-Q2</t>
  </si>
  <si>
    <t>2024-Q4</t>
  </si>
  <si>
    <t>2020-Q3</t>
  </si>
  <si>
    <t>2021-Q4</t>
  </si>
  <si>
    <t>2024-Q3</t>
  </si>
  <si>
    <t>2025-Q1</t>
  </si>
  <si>
    <t>2020-Q4</t>
  </si>
  <si>
    <t>2021-Q3</t>
  </si>
  <si>
    <t>2021-Q1</t>
  </si>
  <si>
    <t>argentina</t>
  </si>
  <si>
    <t>armenia</t>
  </si>
  <si>
    <t>australia</t>
  </si>
  <si>
    <t>austria</t>
  </si>
  <si>
    <t>belgium</t>
  </si>
  <si>
    <t>brazil</t>
  </si>
  <si>
    <t>bulgaria</t>
  </si>
  <si>
    <t>cambodia</t>
  </si>
  <si>
    <t>canada</t>
  </si>
  <si>
    <t>chile</t>
  </si>
  <si>
    <t>china</t>
  </si>
  <si>
    <t>colombia</t>
  </si>
  <si>
    <t>costa rica</t>
  </si>
  <si>
    <t>croatia</t>
  </si>
  <si>
    <t>czech republic</t>
  </si>
  <si>
    <t>denmark</t>
  </si>
  <si>
    <t>estonia</t>
  </si>
  <si>
    <t>finland</t>
  </si>
  <si>
    <t>france</t>
  </si>
  <si>
    <t>germany</t>
  </si>
  <si>
    <t>greece</t>
  </si>
  <si>
    <t>hungary</t>
  </si>
  <si>
    <t>iceland</t>
  </si>
  <si>
    <t>india</t>
  </si>
  <si>
    <t>indonesia</t>
  </si>
  <si>
    <t>ireland</t>
  </si>
  <si>
    <t>israel</t>
  </si>
  <si>
    <t>italy</t>
  </si>
  <si>
    <t>japan</t>
  </si>
  <si>
    <t>kyrgyz republic</t>
  </si>
  <si>
    <t>latvia</t>
  </si>
  <si>
    <t>lithuania</t>
  </si>
  <si>
    <t>luxembourg</t>
  </si>
  <si>
    <t>mexico</t>
  </si>
  <si>
    <t>netherlands</t>
  </si>
  <si>
    <t>new zealand</t>
  </si>
  <si>
    <t>norway</t>
  </si>
  <si>
    <t>paraguay</t>
  </si>
  <si>
    <t>poland</t>
  </si>
  <si>
    <t>portugal</t>
  </si>
  <si>
    <t>romania</t>
  </si>
  <si>
    <t>russian federation</t>
  </si>
  <si>
    <t>slovak republic</t>
  </si>
  <si>
    <t>slovenia</t>
  </si>
  <si>
    <t>south africa</t>
  </si>
  <si>
    <t>spain</t>
  </si>
  <si>
    <t>sri lanka</t>
  </si>
  <si>
    <t>sweden</t>
  </si>
  <si>
    <t>switzerland</t>
  </si>
  <si>
    <t>turkey</t>
  </si>
  <si>
    <t>united kingdom</t>
  </si>
  <si>
    <t>united states</t>
  </si>
  <si>
    <t>vietnam</t>
  </si>
  <si>
    <t>korea  rep.</t>
  </si>
  <si>
    <t>1985-Q1</t>
  </si>
  <si>
    <t>2020-Q1</t>
  </si>
  <si>
    <t>1994-Q1</t>
  </si>
  <si>
    <t>1960-Q1</t>
  </si>
  <si>
    <t>1970-Q1</t>
  </si>
  <si>
    <t>belarus</t>
  </si>
  <si>
    <t>1996-Q1</t>
  </si>
  <si>
    <t>1995-Q1</t>
  </si>
  <si>
    <t>bolivia</t>
  </si>
  <si>
    <t>2019-Q4</t>
  </si>
  <si>
    <t>1978-Q1</t>
  </si>
  <si>
    <t>1961-Q1</t>
  </si>
  <si>
    <t>1991-Q1</t>
  </si>
  <si>
    <t>1999-Q1</t>
  </si>
  <si>
    <t>1994-Q4</t>
  </si>
  <si>
    <t>1993-Q1</t>
  </si>
  <si>
    <t>1977-Q1</t>
  </si>
  <si>
    <t>el salvador</t>
  </si>
  <si>
    <t>1975-Q1</t>
  </si>
  <si>
    <t>georgia</t>
  </si>
  <si>
    <t>1997-Q1</t>
  </si>
  <si>
    <t>1971-Q1</t>
  </si>
  <si>
    <t>1976-Q1</t>
  </si>
  <si>
    <t>guatemala</t>
  </si>
  <si>
    <t>hong kong  china</t>
  </si>
  <si>
    <t>1989-Q4</t>
  </si>
  <si>
    <t>1981-Q1</t>
  </si>
  <si>
    <t>1990-Q1</t>
  </si>
  <si>
    <t>1972-Q1</t>
  </si>
  <si>
    <t>kazakhstan</t>
  </si>
  <si>
    <t>malaysia</t>
  </si>
  <si>
    <t>mauritius</t>
  </si>
  <si>
    <t>2000-Q1</t>
  </si>
  <si>
    <t>1979-Q1</t>
  </si>
  <si>
    <t>moldova</t>
  </si>
  <si>
    <t>1980-Q1</t>
  </si>
  <si>
    <t>peru</t>
  </si>
  <si>
    <t>philippines</t>
  </si>
  <si>
    <t>1977-Q2</t>
  </si>
  <si>
    <t>taiwan</t>
  </si>
  <si>
    <t>thailand</t>
  </si>
  <si>
    <t>1987-Q1</t>
  </si>
  <si>
    <t>uruguay</t>
  </si>
  <si>
    <t>venezuela  rb</t>
  </si>
  <si>
    <t>2014-Q4</t>
  </si>
  <si>
    <t>albania</t>
  </si>
  <si>
    <t>2015-Q1</t>
  </si>
  <si>
    <t>bosnia and herzegovina</t>
  </si>
  <si>
    <t>2010-Q1</t>
  </si>
  <si>
    <t>2024-Q2</t>
  </si>
  <si>
    <t>cyprus</t>
  </si>
  <si>
    <t>2004-Q1</t>
  </si>
  <si>
    <t>macedonia  fyr</t>
  </si>
  <si>
    <t>2011-Q1</t>
  </si>
  <si>
    <t>malta</t>
  </si>
  <si>
    <t>montenegro</t>
  </si>
  <si>
    <t>2013-Q1</t>
  </si>
  <si>
    <t>saudi arabia</t>
  </si>
  <si>
    <t>2006-Q1</t>
  </si>
  <si>
    <t>-2.86*</t>
  </si>
  <si>
    <t>-15.96**</t>
  </si>
  <si>
    <t>1.5***</t>
  </si>
  <si>
    <t>-5.224***</t>
  </si>
  <si>
    <t>-4.954***</t>
  </si>
  <si>
    <t>-47.03***</t>
  </si>
  <si>
    <t>-5.172***</t>
  </si>
  <si>
    <t>0.6126**</t>
  </si>
  <si>
    <t>-5.204***</t>
  </si>
  <si>
    <t>-37.13***</t>
  </si>
  <si>
    <t>3.772***</t>
  </si>
  <si>
    <t>-2.843*</t>
  </si>
  <si>
    <t>-2.053**</t>
  </si>
  <si>
    <t>-3.765***</t>
  </si>
  <si>
    <t>-27.01***</t>
  </si>
  <si>
    <t>3.271***</t>
  </si>
  <si>
    <t>-1.786*</t>
  </si>
  <si>
    <t>-4.215***</t>
  </si>
  <si>
    <t>-33.22***</t>
  </si>
  <si>
    <t>9.343***</t>
  </si>
  <si>
    <t>-4.775***</t>
  </si>
  <si>
    <t>-4.791***</t>
  </si>
  <si>
    <t>-37.61***</t>
  </si>
  <si>
    <t>-4.721***</t>
  </si>
  <si>
    <t>0.5718**</t>
  </si>
  <si>
    <t>-6.657***</t>
  </si>
  <si>
    <t>-65.18***</t>
  </si>
  <si>
    <t>-3.184**</t>
  </si>
  <si>
    <t>4.57***</t>
  </si>
  <si>
    <t>-2.794*</t>
  </si>
  <si>
    <t>-14.97**</t>
  </si>
  <si>
    <t>5.227***</t>
  </si>
  <si>
    <t>bosnia_herzegovina</t>
  </si>
  <si>
    <t>-2.875*</t>
  </si>
  <si>
    <t>-15.05**</t>
  </si>
  <si>
    <t>3.242***</t>
  </si>
  <si>
    <t>-2.964**</t>
  </si>
  <si>
    <t>-2.816***</t>
  </si>
  <si>
    <t>-3.182**</t>
  </si>
  <si>
    <t>-19.71**</t>
  </si>
  <si>
    <t>-3.017**</t>
  </si>
  <si>
    <t>0.8329***</t>
  </si>
  <si>
    <t>-3.999***</t>
  </si>
  <si>
    <t>-24.77***</t>
  </si>
  <si>
    <t>1.75***</t>
  </si>
  <si>
    <t>-14.39**</t>
  </si>
  <si>
    <t>2.816***</t>
  </si>
  <si>
    <t>-2.754*</t>
  </si>
  <si>
    <t>-2.342**</t>
  </si>
  <si>
    <t>-3.443***</t>
  </si>
  <si>
    <t>-22.8***</t>
  </si>
  <si>
    <t>-2.813*</t>
  </si>
  <si>
    <t>2.617***</t>
  </si>
  <si>
    <t>-1.949*</t>
  </si>
  <si>
    <t>-4.075***</t>
  </si>
  <si>
    <t>-29.94***</t>
  </si>
  <si>
    <t>1.359***</t>
  </si>
  <si>
    <t>-1.907*</t>
  </si>
  <si>
    <t>-3.15**</t>
  </si>
  <si>
    <t>-18.6**</t>
  </si>
  <si>
    <t>1.373***</t>
  </si>
  <si>
    <t>-2.416**</t>
  </si>
  <si>
    <t>-15.43**</t>
  </si>
  <si>
    <t>2.473***</t>
  </si>
  <si>
    <t>costa_rica</t>
  </si>
  <si>
    <t>-5.018***</t>
  </si>
  <si>
    <t>-41.38***</t>
  </si>
  <si>
    <t>-5.894***</t>
  </si>
  <si>
    <t>2.636***</t>
  </si>
  <si>
    <t>-4.604***</t>
  </si>
  <si>
    <t>-36.42***</t>
  </si>
  <si>
    <t>5.021***</t>
  </si>
  <si>
    <t>-2.048**</t>
  </si>
  <si>
    <t>-11.21*</t>
  </si>
  <si>
    <t>0.7216**</t>
  </si>
  <si>
    <t>czech_republic</t>
  </si>
  <si>
    <t>-3.523***</t>
  </si>
  <si>
    <t>-5.599***</t>
  </si>
  <si>
    <t>-51.31***</t>
  </si>
  <si>
    <t>3.235***</t>
  </si>
  <si>
    <t>-4.216***</t>
  </si>
  <si>
    <t>16.17***</t>
  </si>
  <si>
    <t>el_salvador</t>
  </si>
  <si>
    <t>-2.077*</t>
  </si>
  <si>
    <t>-3.281**</t>
  </si>
  <si>
    <t>-20.72***</t>
  </si>
  <si>
    <t>0.6591**</t>
  </si>
  <si>
    <t>-2.571*</t>
  </si>
  <si>
    <t>-3.612***</t>
  </si>
  <si>
    <t>-22.46***</t>
  </si>
  <si>
    <t>3.731***</t>
  </si>
  <si>
    <t>-2.651*</t>
  </si>
  <si>
    <t>-3.635***</t>
  </si>
  <si>
    <t>-22.45***</t>
  </si>
  <si>
    <t>2.963***</t>
  </si>
  <si>
    <t>-1.744*</t>
  </si>
  <si>
    <t>-4.806***</t>
  </si>
  <si>
    <t>-41.7***</t>
  </si>
  <si>
    <t>1.809***</t>
  </si>
  <si>
    <t>-2.228**</t>
  </si>
  <si>
    <t>-11.88*</t>
  </si>
  <si>
    <t>0.8678***</t>
  </si>
  <si>
    <t>11.88***</t>
  </si>
  <si>
    <t>-1.795*</t>
  </si>
  <si>
    <t>-4.221***</t>
  </si>
  <si>
    <t>-33.01***</t>
  </si>
  <si>
    <t>2.741***</t>
  </si>
  <si>
    <t>-6.212***</t>
  </si>
  <si>
    <t>-60.91***</t>
  </si>
  <si>
    <t>2.374***</t>
  </si>
  <si>
    <t>hong_kong</t>
  </si>
  <si>
    <t>-3.439**</t>
  </si>
  <si>
    <t>-22.08***</t>
  </si>
  <si>
    <t>2.36***</t>
  </si>
  <si>
    <t>-3.208**</t>
  </si>
  <si>
    <t>-19.37**</t>
  </si>
  <si>
    <t>3.51***</t>
  </si>
  <si>
    <t>-2.049**</t>
  </si>
  <si>
    <t>-5.287***</t>
  </si>
  <si>
    <t>-48.98***</t>
  </si>
  <si>
    <t>1.346***</t>
  </si>
  <si>
    <t>-4.866***</t>
  </si>
  <si>
    <t>-4.335***</t>
  </si>
  <si>
    <t>-8.856***</t>
  </si>
  <si>
    <t>-121***</t>
  </si>
  <si>
    <t>-4.669***</t>
  </si>
  <si>
    <t>0.3936*</t>
  </si>
  <si>
    <t>-2.677*</t>
  </si>
  <si>
    <t>-1.838*</t>
  </si>
  <si>
    <t>-4.071***</t>
  </si>
  <si>
    <t>-30.06***</t>
  </si>
  <si>
    <t>2.717***</t>
  </si>
  <si>
    <t>-4.491***</t>
  </si>
  <si>
    <t>-3.943***</t>
  </si>
  <si>
    <t>-8.283***</t>
  </si>
  <si>
    <t>-94.44***</t>
  </si>
  <si>
    <t>-4.158***</t>
  </si>
  <si>
    <t>-2.876**</t>
  </si>
  <si>
    <t>-2.835***</t>
  </si>
  <si>
    <t>-5.709***</t>
  </si>
  <si>
    <t>-57.1***</t>
  </si>
  <si>
    <t>-3.551***</t>
  </si>
  <si>
    <t>10.66***</t>
  </si>
  <si>
    <t>-3.127**</t>
  </si>
  <si>
    <t>-2.845***</t>
  </si>
  <si>
    <t>-25.2***</t>
  </si>
  <si>
    <t>1.69***</t>
  </si>
  <si>
    <t>-2.806*</t>
  </si>
  <si>
    <t>-1.72*</t>
  </si>
  <si>
    <t>-16.2**</t>
  </si>
  <si>
    <t>-3.7***</t>
  </si>
  <si>
    <t>4.137***</t>
  </si>
  <si>
    <t>-2.934**</t>
  </si>
  <si>
    <t>-5.197***</t>
  </si>
  <si>
    <t>-42.62***</t>
  </si>
  <si>
    <t>0.3832*</t>
  </si>
  <si>
    <t>korea_rep.</t>
  </si>
  <si>
    <t>-0.9189      -</t>
  </si>
  <si>
    <t>3.505***      -</t>
  </si>
  <si>
    <t>22.34***</t>
  </si>
  <si>
    <t>-3.34**</t>
  </si>
  <si>
    <t>7.382***            1</t>
  </si>
  <si>
    <t>kyrgyz_republic</t>
  </si>
  <si>
    <t>-5.938***</t>
  </si>
  <si>
    <t>-5.483***</t>
  </si>
  <si>
    <t>-57.53***</t>
  </si>
  <si>
    <t>-3.382**</t>
  </si>
  <si>
    <t>-3.829***</t>
  </si>
  <si>
    <t>-16.63**</t>
  </si>
  <si>
    <t>1.186***</t>
  </si>
  <si>
    <t>-3.467***</t>
  </si>
  <si>
    <t>-21.11***</t>
  </si>
  <si>
    <t>5.41***</t>
  </si>
  <si>
    <t>-10.05***</t>
  </si>
  <si>
    <t>-109.7***</t>
  </si>
  <si>
    <t>0.3593*</t>
  </si>
  <si>
    <t>macedonia_fyr</t>
  </si>
  <si>
    <t>-3.998***</t>
  </si>
  <si>
    <t>-6.049***</t>
  </si>
  <si>
    <t>-42.88***</t>
  </si>
  <si>
    <t>4.603***</t>
  </si>
  <si>
    <t>-14.55**</t>
  </si>
  <si>
    <t>4.559***</t>
  </si>
  <si>
    <t>-2.961**</t>
  </si>
  <si>
    <t>2.407***</t>
  </si>
  <si>
    <t>-3.649***</t>
  </si>
  <si>
    <t>-3.35***</t>
  </si>
  <si>
    <t>-4.043***</t>
  </si>
  <si>
    <t>-30.91***</t>
  </si>
  <si>
    <t>-3.432**</t>
  </si>
  <si>
    <t>0.9175***</t>
  </si>
  <si>
    <t>-2.847**</t>
  </si>
  <si>
    <t>-2.54**</t>
  </si>
  <si>
    <t>-3.274**</t>
  </si>
  <si>
    <t>-19.72**</t>
  </si>
  <si>
    <t>0.7676***</t>
  </si>
  <si>
    <t>-4.529***</t>
  </si>
  <si>
    <t>-4.511***</t>
  </si>
  <si>
    <t>-29.27***</t>
  </si>
  <si>
    <t>-4.258***</t>
  </si>
  <si>
    <t>-7.146***</t>
  </si>
  <si>
    <t>-83.39***</t>
  </si>
  <si>
    <t>-3.369**</t>
  </si>
  <si>
    <t>8.626***</t>
  </si>
  <si>
    <t>new_zealand</t>
  </si>
  <si>
    <t>-4.42***</t>
  </si>
  <si>
    <t>-3.524***</t>
  </si>
  <si>
    <t>-35.22***</t>
  </si>
  <si>
    <t>-4.367***</t>
  </si>
  <si>
    <t>0.9916***</t>
  </si>
  <si>
    <t>-14.54**</t>
  </si>
  <si>
    <t>-3.846***</t>
  </si>
  <si>
    <t>10.29***</t>
  </si>
  <si>
    <t>-3.47***</t>
  </si>
  <si>
    <t>-2.7***</t>
  </si>
  <si>
    <t>-6.039***</t>
  </si>
  <si>
    <t>-52.21***</t>
  </si>
  <si>
    <t>-3.426**</t>
  </si>
  <si>
    <t>-2.1**</t>
  </si>
  <si>
    <t>-2.904**</t>
  </si>
  <si>
    <t>-16.29**</t>
  </si>
  <si>
    <t>-3.05**</t>
  </si>
  <si>
    <t>-1.954*</t>
  </si>
  <si>
    <t>-4.633***</t>
  </si>
  <si>
    <t>-38.39***</t>
  </si>
  <si>
    <t>5.834***</t>
  </si>
  <si>
    <t>-3.807***</t>
  </si>
  <si>
    <t>-2.257**</t>
  </si>
  <si>
    <t>-5.732***</t>
  </si>
  <si>
    <t>-54.42***</t>
  </si>
  <si>
    <t>-3.554**</t>
  </si>
  <si>
    <t>1.23***</t>
  </si>
  <si>
    <t>-2.862**</t>
  </si>
  <si>
    <t>-2.605**</t>
  </si>
  <si>
    <t>-15.17**</t>
  </si>
  <si>
    <t>-2.979*</t>
  </si>
  <si>
    <t>1.911***</t>
  </si>
  <si>
    <t>-2.314**</t>
  </si>
  <si>
    <t>-5.499***</t>
  </si>
  <si>
    <t>-51.22***</t>
  </si>
  <si>
    <t>-3.015**</t>
  </si>
  <si>
    <t>0.7984***</t>
  </si>
  <si>
    <t>russian_federation</t>
  </si>
  <si>
    <t>-2.185**</t>
  </si>
  <si>
    <t>-12.63*</t>
  </si>
  <si>
    <t>1.645***</t>
  </si>
  <si>
    <t>saudi_arabia</t>
  </si>
  <si>
    <t>-2.597*</t>
  </si>
  <si>
    <t>-3.027*</t>
  </si>
  <si>
    <t>3.177***</t>
  </si>
  <si>
    <t>slovak_republic</t>
  </si>
  <si>
    <t>-2.553*</t>
  </si>
  <si>
    <t>-4.339***</t>
  </si>
  <si>
    <t>-32.76***</t>
  </si>
  <si>
    <t>1.345***</t>
  </si>
  <si>
    <t>-3.255**</t>
  </si>
  <si>
    <t>-19.94**</t>
  </si>
  <si>
    <t>5.816***</t>
  </si>
  <si>
    <t>south_africa</t>
  </si>
  <si>
    <t>-3.935***</t>
  </si>
  <si>
    <t>-4.978***</t>
  </si>
  <si>
    <t>-45.35***</t>
  </si>
  <si>
    <t>1.44***</t>
  </si>
  <si>
    <t>2.944***</t>
  </si>
  <si>
    <t>sri_lanka</t>
  </si>
  <si>
    <t>-5.02***</t>
  </si>
  <si>
    <t>-6.873***</t>
  </si>
  <si>
    <t>-74.19***</t>
  </si>
  <si>
    <t>-4.116***</t>
  </si>
  <si>
    <t>1.805***</t>
  </si>
  <si>
    <t>-11.17*</t>
  </si>
  <si>
    <t>13.55***</t>
  </si>
  <si>
    <t>-4.003***</t>
  </si>
  <si>
    <t>-7.724***</t>
  </si>
  <si>
    <t>-93.14***</t>
  </si>
  <si>
    <t>-4.374***</t>
  </si>
  <si>
    <t>4.598***</t>
  </si>
  <si>
    <t>-3.647***</t>
  </si>
  <si>
    <t>-20.24**</t>
  </si>
  <si>
    <t>2.004***</t>
  </si>
  <si>
    <t>-2.224**</t>
  </si>
  <si>
    <t>-3.497**</t>
  </si>
  <si>
    <t>8.055***</t>
  </si>
  <si>
    <t>-2.172**</t>
  </si>
  <si>
    <t>-4.392***</t>
  </si>
  <si>
    <t>-34.67***</t>
  </si>
  <si>
    <t>2.682***</t>
  </si>
  <si>
    <t>united_kingdom</t>
  </si>
  <si>
    <t>-2.717*</t>
  </si>
  <si>
    <t>-2.115**</t>
  </si>
  <si>
    <t>-5.78***</t>
  </si>
  <si>
    <t>-59.6***</t>
  </si>
  <si>
    <t>-3.632***</t>
  </si>
  <si>
    <t>10.82***</t>
  </si>
  <si>
    <t>united_states</t>
  </si>
  <si>
    <t>-2.834*</t>
  </si>
  <si>
    <t>16.7***</t>
  </si>
  <si>
    <t>-3.481***</t>
  </si>
  <si>
    <t>-3.423***</t>
  </si>
  <si>
    <t>-3.887***</t>
  </si>
  <si>
    <t>-26.21***</t>
  </si>
  <si>
    <t>-3.461**</t>
  </si>
  <si>
    <t>0.6034**</t>
  </si>
  <si>
    <t>venezuela_rb</t>
  </si>
  <si>
    <t>-5.032***</t>
  </si>
  <si>
    <t>-39.79***</t>
  </si>
  <si>
    <t>0.5123**</t>
  </si>
  <si>
    <t>-4.707***</t>
  </si>
  <si>
    <t>-35.65***</t>
  </si>
  <si>
    <t>1.045***</t>
  </si>
  <si>
    <t>-3.465**</t>
  </si>
  <si>
    <t>-2.406*</t>
  </si>
  <si>
    <t>-25.57***</t>
  </si>
  <si>
    <t>0.3599*</t>
  </si>
  <si>
    <t>.***</t>
  </si>
  <si>
    <t>-3.548**</t>
  </si>
  <si>
    <t>1.534***</t>
  </si>
  <si>
    <t>-2.347*</t>
  </si>
  <si>
    <t>-3.803**</t>
  </si>
  <si>
    <t>-4.139***</t>
  </si>
  <si>
    <t>-4.217***</t>
  </si>
  <si>
    <t>-18.54***</t>
  </si>
  <si>
    <t>-2.639*</t>
  </si>
  <si>
    <t>bosnia_and_herzegovina</t>
  </si>
  <si>
    <t>-3.306**</t>
  </si>
  <si>
    <t>-3.376**</t>
  </si>
  <si>
    <t>-13.85**</t>
  </si>
  <si>
    <t>-2.835*</t>
  </si>
  <si>
    <t>-3.267**</t>
  </si>
  <si>
    <t>-4.327***</t>
  </si>
  <si>
    <t>-3.674**</t>
  </si>
  <si>
    <t>-15.76**</t>
  </si>
  <si>
    <t>-2.753*</t>
  </si>
  <si>
    <t>-4.524***</t>
  </si>
  <si>
    <t>-4.591***</t>
  </si>
  <si>
    <t>-20.76***</t>
  </si>
  <si>
    <t>-2.868*</t>
  </si>
  <si>
    <t>-2.28*</t>
  </si>
  <si>
    <t>-2.875**</t>
  </si>
  <si>
    <t>0.4077*</t>
  </si>
  <si>
    <t>-2.337*</t>
  </si>
  <si>
    <t>-2.914*</t>
  </si>
  <si>
    <t>-12.36*</t>
  </si>
  <si>
    <t>-3.47**</t>
  </si>
  <si>
    <t>0.9433***</t>
  </si>
  <si>
    <t>-2.828*</t>
  </si>
  <si>
    <t>-2.872**</t>
  </si>
  <si>
    <t>-11.83*</t>
  </si>
  <si>
    <t>-819.3***</t>
  </si>
  <si>
    <t>0.4166*</t>
  </si>
  <si>
    <t>-6.148***</t>
  </si>
  <si>
    <t>-5.432***</t>
  </si>
  <si>
    <t>-4.113***</t>
  </si>
  <si>
    <t>-18.02***</t>
  </si>
  <si>
    <t>-4.639***</t>
  </si>
  <si>
    <t>-2.85*</t>
  </si>
  <si>
    <t>0.4096*</t>
  </si>
  <si>
    <t>-2.548*</t>
  </si>
  <si>
    <t>-10.56*</t>
  </si>
  <si>
    <t>-3.799**</t>
  </si>
  <si>
    <t>-2.583*</t>
  </si>
  <si>
    <t>-10.37*</t>
  </si>
  <si>
    <t>-3.017*</t>
  </si>
  <si>
    <t>0.8708***</t>
  </si>
  <si>
    <t>-3.508**</t>
  </si>
  <si>
    <t>-3.044**</t>
  </si>
  <si>
    <t>-14.29**</t>
  </si>
  <si>
    <t>-2.949*</t>
  </si>
  <si>
    <t>-2.947**</t>
  </si>
  <si>
    <t>-12.33*</t>
  </si>
  <si>
    <t>-3.366**</t>
  </si>
  <si>
    <t>-2.501*</t>
  </si>
  <si>
    <t>-10.68*</t>
  </si>
  <si>
    <t>-4.956***</t>
  </si>
  <si>
    <t>-2.136*</t>
  </si>
  <si>
    <t>-20.35***</t>
  </si>
  <si>
    <t>-2.928**</t>
  </si>
  <si>
    <t>-3.796**</t>
  </si>
  <si>
    <t>0.5816**</t>
  </si>
  <si>
    <t>-2.983*</t>
  </si>
  <si>
    <t>-3.087***</t>
  </si>
  <si>
    <t>-10.39*</t>
  </si>
  <si>
    <t>-3.202**</t>
  </si>
  <si>
    <t>-3.6**</t>
  </si>
  <si>
    <t>0.5294**</t>
  </si>
  <si>
    <t>-2.453*</t>
  </si>
  <si>
    <t>-78.22***</t>
  </si>
  <si>
    <t>0.3959*</t>
  </si>
  <si>
    <t>-3.856**</t>
  </si>
  <si>
    <t>-3.628***</t>
  </si>
  <si>
    <t>-3.856***</t>
  </si>
  <si>
    <t>-18***</t>
  </si>
  <si>
    <t>-3.668**</t>
  </si>
  <si>
    <t>-4.007***</t>
  </si>
  <si>
    <t>-4.04***</t>
  </si>
  <si>
    <t>-18.26***</t>
  </si>
  <si>
    <t>-2.68*</t>
  </si>
  <si>
    <t>0.6248**</t>
  </si>
  <si>
    <t>-4.906***</t>
  </si>
  <si>
    <t>0.6041**</t>
  </si>
  <si>
    <t>korea__rep.</t>
  </si>
  <si>
    <t>-5.248***</t>
  </si>
  <si>
    <t>-3.557**</t>
  </si>
  <si>
    <t>-10.66***</t>
  </si>
  <si>
    <t>0.5069**</t>
  </si>
  <si>
    <t>-2.1*</t>
  </si>
  <si>
    <t>0.466*</t>
  </si>
  <si>
    <t>-4.426***</t>
  </si>
  <si>
    <t>-4.291***</t>
  </si>
  <si>
    <t>-18.61***</t>
  </si>
  <si>
    <t>macedonia__fyr</t>
  </si>
  <si>
    <t>-2.821*</t>
  </si>
  <si>
    <t>-11.99*</t>
  </si>
  <si>
    <t>-3.021**</t>
  </si>
  <si>
    <t>0.5824**</t>
  </si>
  <si>
    <t>-2.884*</t>
  </si>
  <si>
    <t>-2.915**</t>
  </si>
  <si>
    <t>-12.15*</t>
  </si>
  <si>
    <t>-2.886**</t>
  </si>
  <si>
    <t>-2.972*</t>
  </si>
  <si>
    <t>-2.999**</t>
  </si>
  <si>
    <t>-12.49**</t>
  </si>
  <si>
    <t>-3.103**</t>
  </si>
  <si>
    <t>-3.258***</t>
  </si>
  <si>
    <t>-3.676**</t>
  </si>
  <si>
    <t>-17.33***</t>
  </si>
  <si>
    <t>-2.735*</t>
  </si>
  <si>
    <t>0.7175***</t>
  </si>
  <si>
    <t>0.6939***</t>
  </si>
  <si>
    <t>-3.241**</t>
  </si>
  <si>
    <t>-2.299*</t>
  </si>
  <si>
    <t>-2.802**</t>
  </si>
  <si>
    <t>0.9737***</t>
  </si>
  <si>
    <t>-17.59***</t>
  </si>
  <si>
    <t>0.4785*</t>
  </si>
  <si>
    <t>0.3903*</t>
  </si>
  <si>
    <t>-2.574**</t>
  </si>
  <si>
    <t>-3.189**</t>
  </si>
  <si>
    <t>-2.51**</t>
  </si>
  <si>
    <t>-12.84***</t>
  </si>
  <si>
    <t>0.361*</t>
  </si>
  <si>
    <t>-3.031*</t>
  </si>
  <si>
    <t>-3.255***</t>
  </si>
  <si>
    <t>0.8624***</t>
  </si>
  <si>
    <t>1.155***</t>
  </si>
  <si>
    <t>-2.322*</t>
  </si>
  <si>
    <t>-2.533*</t>
  </si>
  <si>
    <t>0.4349*</t>
  </si>
  <si>
    <t>-6.3***</t>
  </si>
  <si>
    <t>-5.504***</t>
  </si>
  <si>
    <t>-23.43***</t>
  </si>
  <si>
    <t>-3.901**</t>
  </si>
  <si>
    <t>-2.93**</t>
  </si>
  <si>
    <t>-5.419***</t>
  </si>
  <si>
    <t>0.3855*</t>
  </si>
  <si>
    <t>-4.556***</t>
  </si>
  <si>
    <t>-4.697***</t>
  </si>
  <si>
    <t>-20.36***</t>
  </si>
  <si>
    <t>PRE-COVID</t>
  </si>
  <si>
    <t>Post-COVID</t>
  </si>
  <si>
    <t>Start</t>
  </si>
  <si>
    <t>Date</t>
  </si>
  <si>
    <t>-3.327*</t>
  </si>
  <si>
    <t>-2.566*</t>
  </si>
  <si>
    <t>-5.861***</t>
  </si>
  <si>
    <t>-3.804**</t>
  </si>
  <si>
    <t>-28.95**</t>
  </si>
  <si>
    <t>0.1314**</t>
  </si>
  <si>
    <t>5.745**</t>
  </si>
  <si>
    <t>5.842**</t>
  </si>
  <si>
    <t>-6.344***</t>
  </si>
  <si>
    <t>0.3503***</t>
  </si>
  <si>
    <t>0.4057***</t>
  </si>
  <si>
    <t>-4.69*</t>
  </si>
  <si>
    <t>-2.965*</t>
  </si>
  <si>
    <t>5.216**</t>
  </si>
  <si>
    <t>5.676**</t>
  </si>
  <si>
    <t>-4.516***</t>
  </si>
  <si>
    <t>0.7393***</t>
  </si>
  <si>
    <t>-4.792*</t>
  </si>
  <si>
    <t>-3.909**</t>
  </si>
  <si>
    <t>-30.96**</t>
  </si>
  <si>
    <t>0.1263**</t>
  </si>
  <si>
    <t>5.071**</t>
  </si>
  <si>
    <t>5.316**</t>
  </si>
  <si>
    <t>0.4789***</t>
  </si>
  <si>
    <t>-5.749***</t>
  </si>
  <si>
    <t>-5.41***</t>
  </si>
  <si>
    <t>-3.405**</t>
  </si>
  <si>
    <t>-23.31**</t>
  </si>
  <si>
    <t>0.1461**</t>
  </si>
  <si>
    <t>6.225**</t>
  </si>
  <si>
    <t>6.987*</t>
  </si>
  <si>
    <t>-5.408***</t>
  </si>
  <si>
    <t>-6.541***</t>
  </si>
  <si>
    <t>-3.813**</t>
  </si>
  <si>
    <t>-29.14**</t>
  </si>
  <si>
    <t>0.1308**</t>
  </si>
  <si>
    <t>5.746**</t>
  </si>
  <si>
    <t>5.765**</t>
  </si>
  <si>
    <t>-6.634***</t>
  </si>
  <si>
    <t>0.4572**</t>
  </si>
  <si>
    <t>-4.722*</t>
  </si>
  <si>
    <t>-3.576***</t>
  </si>
  <si>
    <t>-3.269*</t>
  </si>
  <si>
    <t>-3.134*</t>
  </si>
  <si>
    <t>-3.152**</t>
  </si>
  <si>
    <t>0.3761**</t>
  </si>
  <si>
    <t>1.182***</t>
  </si>
  <si>
    <t>-2.929*</t>
  </si>
  <si>
    <t>-3.162**</t>
  </si>
  <si>
    <t>-21.2**</t>
  </si>
  <si>
    <t>0.1492**</t>
  </si>
  <si>
    <t>5.433**</t>
  </si>
  <si>
    <t>6.492*</t>
  </si>
  <si>
    <t>-3.293*</t>
  </si>
  <si>
    <t>-21.89*</t>
  </si>
  <si>
    <t>0.1505*</t>
  </si>
  <si>
    <t>6.665**</t>
  </si>
  <si>
    <t>7.039*</t>
  </si>
  <si>
    <t>-3.783***</t>
  </si>
  <si>
    <t>1.443***</t>
  </si>
  <si>
    <t>-3.504**</t>
  </si>
  <si>
    <t>-24.97**</t>
  </si>
  <si>
    <t>0.1403**</t>
  </si>
  <si>
    <t>6.69**</t>
  </si>
  <si>
    <t>7.017*</t>
  </si>
  <si>
    <t>-2.723*</t>
  </si>
  <si>
    <t>0.6901***</t>
  </si>
  <si>
    <t>-3.628**</t>
  </si>
  <si>
    <t>0.1625*</t>
  </si>
  <si>
    <t>0.5933**</t>
  </si>
  <si>
    <t>-6.76***</t>
  </si>
  <si>
    <t>-4.743***</t>
  </si>
  <si>
    <t>-3.565**</t>
  </si>
  <si>
    <t>-25.51**</t>
  </si>
  <si>
    <t>0.1398**</t>
  </si>
  <si>
    <t>6.569**</t>
  </si>
  <si>
    <t>7.637*</t>
  </si>
  <si>
    <t>-6.113***</t>
  </si>
  <si>
    <t>-25.37**</t>
  </si>
  <si>
    <t>0.1384**</t>
  </si>
  <si>
    <t>6.889**</t>
  </si>
  <si>
    <t>6.947**</t>
  </si>
  <si>
    <t>0.2613**</t>
  </si>
  <si>
    <t>-2.701*</t>
  </si>
  <si>
    <t>0.2462**</t>
  </si>
  <si>
    <t>-4.626*</t>
  </si>
  <si>
    <t>-3.51**</t>
  </si>
  <si>
    <t>-3.605**</t>
  </si>
  <si>
    <t>-26.14**</t>
  </si>
  <si>
    <t>0.138**</t>
  </si>
  <si>
    <t>6.28**</t>
  </si>
  <si>
    <t>6.475**</t>
  </si>
  <si>
    <t>-4.246***</t>
  </si>
  <si>
    <t>-3.354*</t>
  </si>
  <si>
    <t>-4.072***</t>
  </si>
  <si>
    <t>-33.25***</t>
  </si>
  <si>
    <t>0.1225***</t>
  </si>
  <si>
    <t>4.942***</t>
  </si>
  <si>
    <t>5.194**</t>
  </si>
  <si>
    <t>-4.48***</t>
  </si>
  <si>
    <t>-4.398***</t>
  </si>
  <si>
    <t>-3.208*</t>
  </si>
  <si>
    <t>-20.59*</t>
  </si>
  <si>
    <t>0.1558*</t>
  </si>
  <si>
    <t>6.662*</t>
  </si>
  <si>
    <t>6.774*</t>
  </si>
  <si>
    <t>6.045**</t>
  </si>
  <si>
    <t>6.121**</t>
  </si>
  <si>
    <t>0.2684**</t>
  </si>
  <si>
    <t>0.6422***</t>
  </si>
  <si>
    <t>-3.588**</t>
  </si>
  <si>
    <t>-26.4**</t>
  </si>
  <si>
    <t>0.1359**</t>
  </si>
  <si>
    <t>6.473**</t>
  </si>
  <si>
    <t>6.868*</t>
  </si>
  <si>
    <t>-2.847*</t>
  </si>
  <si>
    <t>0.2174**</t>
  </si>
  <si>
    <t>-2.815*</t>
  </si>
  <si>
    <t>0.6652***</t>
  </si>
  <si>
    <t>-2.762*</t>
  </si>
  <si>
    <t>1.21***</t>
  </si>
  <si>
    <t>-6.413***</t>
  </si>
  <si>
    <t>-3.897***</t>
  </si>
  <si>
    <t>-31.37***</t>
  </si>
  <si>
    <t>0.1242***</t>
  </si>
  <si>
    <t>3.468***</t>
  </si>
  <si>
    <t>-3.942***</t>
  </si>
  <si>
    <t>0.3666*</t>
  </si>
  <si>
    <t>hong_kong__china</t>
  </si>
  <si>
    <t>-5.016**</t>
  </si>
  <si>
    <t>-4.141***</t>
  </si>
  <si>
    <t>0.6182***</t>
  </si>
  <si>
    <t>-3.243**</t>
  </si>
  <si>
    <t>-3.143*</t>
  </si>
  <si>
    <t>-19.76*</t>
  </si>
  <si>
    <t>0.159*</t>
  </si>
  <si>
    <t>6.819*</t>
  </si>
  <si>
    <t>-3.851***</t>
  </si>
  <si>
    <t>0.2328**</t>
  </si>
  <si>
    <t>-22.15**</t>
  </si>
  <si>
    <t>0.1503**</t>
  </si>
  <si>
    <t>4.219***</t>
  </si>
  <si>
    <t>4.533**</t>
  </si>
  <si>
    <t>-3.239**</t>
  </si>
  <si>
    <t>0.3932***</t>
  </si>
  <si>
    <t>-6.091***</t>
  </si>
  <si>
    <t>-4.916***</t>
  </si>
  <si>
    <t>-5.158***</t>
  </si>
  <si>
    <t>-53.27***</t>
  </si>
  <si>
    <t>0.09683***</t>
  </si>
  <si>
    <t>3.131***</t>
  </si>
  <si>
    <t>3.14***</t>
  </si>
  <si>
    <t>-6.069***</t>
  </si>
  <si>
    <t>0.4732***</t>
  </si>
  <si>
    <t>-3.078**</t>
  </si>
  <si>
    <t>0.9604***</t>
  </si>
  <si>
    <t>-6.287***</t>
  </si>
  <si>
    <t>-4.915***</t>
  </si>
  <si>
    <t>-4.061***</t>
  </si>
  <si>
    <t>-33.63***</t>
  </si>
  <si>
    <t>0.1208***</t>
  </si>
  <si>
    <t>5.225**</t>
  </si>
  <si>
    <t>5.226**</t>
  </si>
  <si>
    <t>-4.664***</t>
  </si>
  <si>
    <t>-5.35***</t>
  </si>
  <si>
    <t>-4.219***</t>
  </si>
  <si>
    <t>-35.75***</t>
  </si>
  <si>
    <t>0.118***</t>
  </si>
  <si>
    <t>4.711***</t>
  </si>
  <si>
    <t>4.883***</t>
  </si>
  <si>
    <t>-3.746***</t>
  </si>
  <si>
    <t>0.3264**</t>
  </si>
  <si>
    <t>-2.803*</t>
  </si>
  <si>
    <t>-2.906*</t>
  </si>
  <si>
    <t>-17.33*</t>
  </si>
  <si>
    <t>0.1677*</t>
  </si>
  <si>
    <t>6.124*</t>
  </si>
  <si>
    <t>6.594*</t>
  </si>
  <si>
    <t>-3.738***</t>
  </si>
  <si>
    <t>0.5662***</t>
  </si>
  <si>
    <t>-3.626**</t>
  </si>
  <si>
    <t>-2.952*</t>
  </si>
  <si>
    <t>-18.08*</t>
  </si>
  <si>
    <t>0.1633*</t>
  </si>
  <si>
    <t>6.073*</t>
  </si>
  <si>
    <t>6.775*</t>
  </si>
  <si>
    <t>-3.956***</t>
  </si>
  <si>
    <t>-3.541**</t>
  </si>
  <si>
    <t>-25.54**</t>
  </si>
  <si>
    <t>0.1387**</t>
  </si>
  <si>
    <t>4.117***</t>
  </si>
  <si>
    <t>4.361**</t>
  </si>
  <si>
    <t>-3.226*</t>
  </si>
  <si>
    <t>-3.482**</t>
  </si>
  <si>
    <t>-24.3**</t>
  </si>
  <si>
    <t>0.1433**</t>
  </si>
  <si>
    <t>3.863***</t>
  </si>
  <si>
    <t>4.032***</t>
  </si>
  <si>
    <t>-4.472***</t>
  </si>
  <si>
    <t>0.2492*</t>
  </si>
  <si>
    <t>-6.378***</t>
  </si>
  <si>
    <t>-5.233***</t>
  </si>
  <si>
    <t>-3.483**</t>
  </si>
  <si>
    <t>-24.51**</t>
  </si>
  <si>
    <t>0.1421**</t>
  </si>
  <si>
    <t>4.284**</t>
  </si>
  <si>
    <t>4.84**</t>
  </si>
  <si>
    <t>-3.736***</t>
  </si>
  <si>
    <t>0.1679*</t>
  </si>
  <si>
    <t>-3.516**</t>
  </si>
  <si>
    <t>1.143***</t>
  </si>
  <si>
    <t>-6.543***</t>
  </si>
  <si>
    <t>-3.969***</t>
  </si>
  <si>
    <t>-3.149*</t>
  </si>
  <si>
    <t>-19.86*</t>
  </si>
  <si>
    <t>0.1585*</t>
  </si>
  <si>
    <t>4.908**</t>
  </si>
  <si>
    <t>5.165**</t>
  </si>
  <si>
    <t>0.3427***</t>
  </si>
  <si>
    <t>-9.949***</t>
  </si>
  <si>
    <t>-9.647***</t>
  </si>
  <si>
    <t>-3.825**</t>
  </si>
  <si>
    <t>-29.32**</t>
  </si>
  <si>
    <t>0.1304**</t>
  </si>
  <si>
    <t>5.711**</t>
  </si>
  <si>
    <t>5.75**</t>
  </si>
  <si>
    <t>-9.768***</t>
  </si>
  <si>
    <t>-5.538***</t>
  </si>
  <si>
    <t>-4.269***</t>
  </si>
  <si>
    <t>-4.488***</t>
  </si>
  <si>
    <t>-2.903*</t>
  </si>
  <si>
    <t>0.3682**</t>
  </si>
  <si>
    <t>0.3117*</t>
  </si>
  <si>
    <t>-4.82**</t>
  </si>
  <si>
    <t>-3.984***</t>
  </si>
  <si>
    <t>0.2105*</t>
  </si>
  <si>
    <t>-3.599**</t>
  </si>
  <si>
    <t>-26**</t>
  </si>
  <si>
    <t>6.453**</t>
  </si>
  <si>
    <t>7.12*</t>
  </si>
  <si>
    <t>-3.817***</t>
  </si>
  <si>
    <t>0.3221**</t>
  </si>
  <si>
    <t>-3.183**</t>
  </si>
  <si>
    <t>0.3566***</t>
  </si>
  <si>
    <t>-10.98***</t>
  </si>
  <si>
    <t>-5.087***</t>
  </si>
  <si>
    <t>-4.643***</t>
  </si>
  <si>
    <t>-4.199***</t>
  </si>
  <si>
    <t>-4.631***</t>
  </si>
  <si>
    <t>-43.69***</t>
  </si>
  <si>
    <t>0.106***</t>
  </si>
  <si>
    <t>4.095***</t>
  </si>
  <si>
    <t>4.177***</t>
  </si>
  <si>
    <t>-4.169***</t>
  </si>
  <si>
    <t>-5.308**</t>
  </si>
  <si>
    <t>-3.687**</t>
  </si>
  <si>
    <t>-27.21**</t>
  </si>
  <si>
    <t>0.1355**</t>
  </si>
  <si>
    <t>6.114**</t>
  </si>
  <si>
    <t>6.151**</t>
  </si>
  <si>
    <t>-5.112***</t>
  </si>
  <si>
    <t>0.3164**</t>
  </si>
  <si>
    <t>-3.186**</t>
  </si>
  <si>
    <t>0.1727*</t>
  </si>
  <si>
    <t>-4.148***</t>
  </si>
  <si>
    <t>0.2497*</t>
  </si>
  <si>
    <t>-3.249*</t>
  </si>
  <si>
    <t>-21.53*</t>
  </si>
  <si>
    <t>0.1509*</t>
  </si>
  <si>
    <t>7.945*</t>
  </si>
  <si>
    <t>7.963*</t>
  </si>
  <si>
    <t>-3.703***</t>
  </si>
  <si>
    <t>0.3025*</t>
  </si>
  <si>
    <t>-5.888***</t>
  </si>
  <si>
    <t>-3.513**</t>
  </si>
  <si>
    <t>-5.082***</t>
  </si>
  <si>
    <t>0.2064**</t>
  </si>
  <si>
    <t>-3.885**</t>
  </si>
  <si>
    <t>-30.49**</t>
  </si>
  <si>
    <t>0.1274**</t>
  </si>
  <si>
    <t>5.601**</t>
  </si>
  <si>
    <t>5.733**</t>
  </si>
  <si>
    <t>-4.575***</t>
  </si>
  <si>
    <t>0.2973**</t>
  </si>
  <si>
    <t>-6.013***</t>
  </si>
  <si>
    <t>-6.952***</t>
  </si>
  <si>
    <t>-4.35***</t>
  </si>
  <si>
    <t>-37.85***</t>
  </si>
  <si>
    <t>0.1149***</t>
  </si>
  <si>
    <t>4.392***</t>
  </si>
  <si>
    <t>4.467***</t>
  </si>
  <si>
    <t>-6.31***</t>
  </si>
  <si>
    <t>0.2275*</t>
  </si>
  <si>
    <t>-3.649**</t>
  </si>
  <si>
    <t>-3.574***</t>
  </si>
  <si>
    <t>0.3388***</t>
  </si>
  <si>
    <t>0.3387***</t>
  </si>
  <si>
    <t>-3.531**</t>
  </si>
  <si>
    <t>-2.78*</t>
  </si>
  <si>
    <t>0.6586***</t>
  </si>
  <si>
    <t>-4.618*</t>
  </si>
  <si>
    <t>-3.388**</t>
  </si>
  <si>
    <t>-3.448**</t>
  </si>
  <si>
    <t>0.2054**</t>
  </si>
  <si>
    <t>-4.526***</t>
  </si>
  <si>
    <t>0.4428**</t>
  </si>
  <si>
    <t>-3.37**</t>
  </si>
  <si>
    <t>-3.043*</t>
  </si>
  <si>
    <t>-18.63*</t>
  </si>
  <si>
    <t>-2.988*</t>
  </si>
  <si>
    <t>-4.705***</t>
  </si>
  <si>
    <t>-3.838**</t>
  </si>
  <si>
    <t>-29.54**</t>
  </si>
  <si>
    <t>0.1299**</t>
  </si>
  <si>
    <t>5.679**</t>
  </si>
  <si>
    <t>6.082**</t>
  </si>
  <si>
    <t>-5.282***</t>
  </si>
  <si>
    <t>0.4994***</t>
  </si>
  <si>
    <t>0.6648***</t>
  </si>
  <si>
    <t>-6.003***</t>
  </si>
  <si>
    <t>-5.468***</t>
  </si>
  <si>
    <t>-4.502***</t>
  </si>
  <si>
    <t>-40.68***</t>
  </si>
  <si>
    <t>0.1107***</t>
  </si>
  <si>
    <t>2.954***</t>
  </si>
  <si>
    <t>4.039***</t>
  </si>
  <si>
    <t>-4.341***</t>
  </si>
  <si>
    <t>0.4744***</t>
  </si>
  <si>
    <t>-5.123**</t>
  </si>
  <si>
    <t>-4.686***</t>
  </si>
  <si>
    <t>-4.725***</t>
  </si>
  <si>
    <t>-44.85***</t>
  </si>
  <si>
    <t>0.1053***</t>
  </si>
  <si>
    <t>3.778***</t>
  </si>
  <si>
    <t>3.784***</t>
  </si>
  <si>
    <t>-5.582***</t>
  </si>
  <si>
    <t>0.307**</t>
  </si>
  <si>
    <t>-5.55***</t>
  </si>
  <si>
    <t>-3.584**</t>
  </si>
  <si>
    <t>-23.79*</t>
  </si>
  <si>
    <t>0.145*</t>
  </si>
  <si>
    <t>7.007*</t>
  </si>
  <si>
    <t>7.246*</t>
  </si>
  <si>
    <t>-4.45***</t>
  </si>
  <si>
    <t>0.3774***</t>
  </si>
  <si>
    <t>-3.459**</t>
  </si>
  <si>
    <t>-23.97**</t>
  </si>
  <si>
    <t>0.1443*</t>
  </si>
  <si>
    <t>6.558**</t>
  </si>
  <si>
    <t>6.945*</t>
  </si>
  <si>
    <t>0.2385**</t>
  </si>
  <si>
    <t>-3.884**</t>
  </si>
  <si>
    <t>-4.904***</t>
  </si>
  <si>
    <t>-48.28***</t>
  </si>
  <si>
    <t>0.1016***</t>
  </si>
  <si>
    <t>3.505***</t>
  </si>
  <si>
    <t>3.803***</t>
  </si>
  <si>
    <t>-3.946***</t>
  </si>
  <si>
    <t>0.2622**</t>
  </si>
  <si>
    <t>-2.841*</t>
  </si>
  <si>
    <t>-3.038**</t>
  </si>
  <si>
    <t>0.9614***</t>
  </si>
  <si>
    <t>-4.249***</t>
  </si>
  <si>
    <t>venezuela__rb</t>
  </si>
  <si>
    <t>-5.283**</t>
  </si>
  <si>
    <t>-5.562***</t>
  </si>
  <si>
    <t>-3.373**</t>
  </si>
  <si>
    <t>-22.75**</t>
  </si>
  <si>
    <t>0.1483**</t>
  </si>
  <si>
    <t>5.982**</t>
  </si>
  <si>
    <t>6.503*</t>
  </si>
  <si>
    <t>-5.814***</t>
  </si>
  <si>
    <t>-4.984**</t>
  </si>
  <si>
    <t>-3.44**</t>
  </si>
  <si>
    <t>-23.93**</t>
  </si>
  <si>
    <t>0.1438**</t>
  </si>
  <si>
    <t>5.93**</t>
  </si>
  <si>
    <t>6.193**</t>
  </si>
  <si>
    <t>-3.707***</t>
  </si>
  <si>
    <t>0.1775*</t>
  </si>
  <si>
    <t>-4.278***</t>
  </si>
  <si>
    <t>-8.265***</t>
  </si>
  <si>
    <t>-3.618**</t>
  </si>
  <si>
    <t>-26.25**</t>
  </si>
  <si>
    <t>0.1378**</t>
  </si>
  <si>
    <t>6.38**</t>
  </si>
  <si>
    <t>6.441**</t>
  </si>
  <si>
    <t>-4.826***</t>
  </si>
  <si>
    <t>0.3657***</t>
  </si>
  <si>
    <t>-2.965**</t>
  </si>
  <si>
    <t>0.3331***</t>
  </si>
  <si>
    <t>-6.171***</t>
  </si>
  <si>
    <t>6.153**</t>
  </si>
  <si>
    <t>6.804*</t>
  </si>
  <si>
    <t>0.3717**</t>
  </si>
  <si>
    <t>-2.935*</t>
  </si>
  <si>
    <t>-17.47*</t>
  </si>
  <si>
    <t>0.168*</t>
  </si>
  <si>
    <t>5.843**</t>
  </si>
  <si>
    <t>6.293*</t>
  </si>
  <si>
    <t>-3.433**</t>
  </si>
  <si>
    <t>0.4493***</t>
  </si>
  <si>
    <t>-5.835***</t>
  </si>
  <si>
    <t>-5.746***</t>
  </si>
  <si>
    <t>-3.594**</t>
  </si>
  <si>
    <t>-25.88**</t>
  </si>
  <si>
    <t>0.1389**</t>
  </si>
  <si>
    <t>6.463**</t>
  </si>
  <si>
    <t>6.464**</t>
  </si>
  <si>
    <t>-7.644***</t>
  </si>
  <si>
    <t>-3.081**</t>
  </si>
  <si>
    <t>0.418**</t>
  </si>
  <si>
    <t>-3.145**</t>
  </si>
  <si>
    <t>0.7969***</t>
  </si>
  <si>
    <t>-3.357*</t>
  </si>
  <si>
    <t>-23.23*</t>
  </si>
  <si>
    <t>0.1445*</t>
  </si>
  <si>
    <t>7.434*</t>
  </si>
  <si>
    <t>8.021*</t>
  </si>
  <si>
    <t>-3.099**</t>
  </si>
  <si>
    <t>-3.345**</t>
  </si>
  <si>
    <t>-22.48**</t>
  </si>
  <si>
    <t>0.1488**</t>
  </si>
  <si>
    <t>5.719**</t>
  </si>
  <si>
    <t>6.065*</t>
  </si>
  <si>
    <t>-2.89*</t>
  </si>
  <si>
    <t>1.564***</t>
  </si>
  <si>
    <t>-3.326*</t>
  </si>
  <si>
    <t>-22.13*</t>
  </si>
  <si>
    <t>0.1503*</t>
  </si>
  <si>
    <t>6.93*</t>
  </si>
  <si>
    <t>7.528*</t>
  </si>
  <si>
    <t>0.2533**</t>
  </si>
  <si>
    <t>0.4553***</t>
  </si>
  <si>
    <t>-4.157***</t>
  </si>
  <si>
    <t>-3.522**</t>
  </si>
  <si>
    <t>-5.866***</t>
  </si>
  <si>
    <t>-5.169***</t>
  </si>
  <si>
    <t>-3.193*</t>
  </si>
  <si>
    <t>-20.99*</t>
  </si>
  <si>
    <t>0.1522*</t>
  </si>
  <si>
    <t>8.066*</t>
  </si>
  <si>
    <t>-4.966***</t>
  </si>
  <si>
    <t>-3.281*</t>
  </si>
  <si>
    <t>-3.609**</t>
  </si>
  <si>
    <t>-26.07**</t>
  </si>
  <si>
    <t>6.239**</t>
  </si>
  <si>
    <t>6.272**</t>
  </si>
  <si>
    <t>-3.137**</t>
  </si>
  <si>
    <t>0.3027***</t>
  </si>
  <si>
    <t>-5.544***</t>
  </si>
  <si>
    <t>-5.04***</t>
  </si>
  <si>
    <t>-3.76**</t>
  </si>
  <si>
    <t>-28.3**</t>
  </si>
  <si>
    <t>0.1328**</t>
  </si>
  <si>
    <t>5.248**</t>
  </si>
  <si>
    <t>-3.666**</t>
  </si>
  <si>
    <t>-26.88**</t>
  </si>
  <si>
    <t>0.1364**</t>
  </si>
  <si>
    <t>5.863**</t>
  </si>
  <si>
    <t>6.315**</t>
  </si>
  <si>
    <t>0.4318***</t>
  </si>
  <si>
    <t>0.3998***</t>
  </si>
  <si>
    <t>0.8043***</t>
  </si>
  <si>
    <t>-2.908*</t>
  </si>
  <si>
    <t>-16.96*</t>
  </si>
  <si>
    <t>0.1714*</t>
  </si>
  <si>
    <t>5.845**</t>
  </si>
  <si>
    <t>5.981*</t>
  </si>
  <si>
    <t>0.4668***</t>
  </si>
  <si>
    <t>1.207***</t>
  </si>
  <si>
    <t>1.475***</t>
  </si>
  <si>
    <t>-3.08*</t>
  </si>
  <si>
    <t>-2.989*</t>
  </si>
  <si>
    <t>-18.23*</t>
  </si>
  <si>
    <t>0.1639*</t>
  </si>
  <si>
    <t>0.6139***</t>
  </si>
  <si>
    <t>-3.115*</t>
  </si>
  <si>
    <t>0.1569*</t>
  </si>
  <si>
    <t>4.968**</t>
  </si>
  <si>
    <t>5.365**</t>
  </si>
  <si>
    <t>-2.759*</t>
  </si>
  <si>
    <t>0.4297**</t>
  </si>
  <si>
    <t>-5.63***</t>
  </si>
  <si>
    <t>-4.968***</t>
  </si>
  <si>
    <t>-49.6***</t>
  </si>
  <si>
    <t>0.1002***</t>
  </si>
  <si>
    <t>3.402***</t>
  </si>
  <si>
    <t>3.633***</t>
  </si>
  <si>
    <t>-4.602***</t>
  </si>
  <si>
    <t>0.4309**</t>
  </si>
  <si>
    <t>-2.791*</t>
  </si>
  <si>
    <t>1.265***</t>
  </si>
  <si>
    <t>-3.501**</t>
  </si>
  <si>
    <t>-24.65**</t>
  </si>
  <si>
    <t>0.142**</t>
  </si>
  <si>
    <t>4.155**</t>
  </si>
  <si>
    <t>4.379**</t>
  </si>
  <si>
    <t>-3.623***</t>
  </si>
  <si>
    <t>-5.28**</t>
  </si>
  <si>
    <t>-4.039***</t>
  </si>
  <si>
    <t>-4.094***</t>
  </si>
  <si>
    <t>-33.58***</t>
  </si>
  <si>
    <t>0.1219***</t>
  </si>
  <si>
    <t>5.152**</t>
  </si>
  <si>
    <t>-3.904***</t>
  </si>
  <si>
    <t>0.3602**</t>
  </si>
  <si>
    <t>-3.146*</t>
  </si>
  <si>
    <t>-19.84*</t>
  </si>
  <si>
    <t>6.098*</t>
  </si>
  <si>
    <t>6.385*</t>
  </si>
  <si>
    <t>-3.425**</t>
  </si>
  <si>
    <t>0.643***</t>
  </si>
  <si>
    <t>-4.59*</t>
  </si>
  <si>
    <t>-3.925**</t>
  </si>
  <si>
    <t>-3.934***</t>
  </si>
  <si>
    <t>-3.152*</t>
  </si>
  <si>
    <t>-3.301**</t>
  </si>
  <si>
    <t>-21.8**</t>
  </si>
  <si>
    <t>0.1514**</t>
  </si>
  <si>
    <t>4.322***</t>
  </si>
  <si>
    <t>4.537**</t>
  </si>
  <si>
    <t>0.3013*</t>
  </si>
  <si>
    <t>-6.522***</t>
  </si>
  <si>
    <t>-5.801***</t>
  </si>
  <si>
    <t>-3.549**</t>
  </si>
  <si>
    <t>-25.52**</t>
  </si>
  <si>
    <t>0.1391**</t>
  </si>
  <si>
    <t>6.335**</t>
  </si>
  <si>
    <t>7.047*</t>
  </si>
  <si>
    <t>-6.439***</t>
  </si>
  <si>
    <t>-3.304**</t>
  </si>
  <si>
    <t>0.6917***</t>
  </si>
  <si>
    <t>-5.76***</t>
  </si>
  <si>
    <t>-3.261**</t>
  </si>
  <si>
    <t>6.081**</t>
  </si>
  <si>
    <t>6.479*</t>
  </si>
  <si>
    <t>0.3255***</t>
  </si>
  <si>
    <t>-7.102***</t>
  </si>
  <si>
    <t>-3.462**</t>
  </si>
  <si>
    <t>-24.23**</t>
  </si>
  <si>
    <t>0.1429*</t>
  </si>
  <si>
    <t>6.976**</t>
  </si>
  <si>
    <t>7.375*</t>
  </si>
  <si>
    <t>-5.818***</t>
  </si>
  <si>
    <t>-4.814***</t>
  </si>
  <si>
    <t>-4.261***</t>
  </si>
  <si>
    <t>-19.49**</t>
  </si>
  <si>
    <t>0.1601**</t>
  </si>
  <si>
    <t>5.173**</t>
  </si>
  <si>
    <t>5.209**</t>
  </si>
  <si>
    <t>0.4186**</t>
  </si>
  <si>
    <t>-3.807**</t>
  </si>
  <si>
    <t>-4.733***</t>
  </si>
  <si>
    <t>-3.745**</t>
  </si>
  <si>
    <t>-4.305***</t>
  </si>
  <si>
    <t>-38.18***</t>
  </si>
  <si>
    <t>0.1128***</t>
  </si>
  <si>
    <t>4.794***</t>
  </si>
  <si>
    <t>4.801***</t>
  </si>
  <si>
    <t>-3.705***</t>
  </si>
  <si>
    <t>0.1652*</t>
  </si>
  <si>
    <t>-5.428***</t>
  </si>
  <si>
    <t>-4.597***</t>
  </si>
  <si>
    <t>-3.562**</t>
  </si>
  <si>
    <t>-25.59**</t>
  </si>
  <si>
    <t>0.1392**</t>
  </si>
  <si>
    <t>6.595**</t>
  </si>
  <si>
    <t>6.63**</t>
  </si>
  <si>
    <t>-4.878***</t>
  </si>
  <si>
    <t>0.3888**</t>
  </si>
  <si>
    <t>-4.577***</t>
  </si>
  <si>
    <t>-3.559**</t>
  </si>
  <si>
    <t>-25.34**</t>
  </si>
  <si>
    <t>0.1404**</t>
  </si>
  <si>
    <t>5.401**</t>
  </si>
  <si>
    <t>5.506**</t>
  </si>
  <si>
    <t>-3.59**</t>
  </si>
  <si>
    <t>0.3757**</t>
  </si>
  <si>
    <t>-6.132***</t>
  </si>
  <si>
    <t>-3.252*</t>
  </si>
  <si>
    <t>-21.18*</t>
  </si>
  <si>
    <t>0.1535*</t>
  </si>
  <si>
    <t>7.85*</t>
  </si>
  <si>
    <t>7.909*</t>
  </si>
  <si>
    <t>-4.641***</t>
  </si>
  <si>
    <t>0.2952*</t>
  </si>
  <si>
    <t>-8.295***</t>
  </si>
  <si>
    <t>-6.783***</t>
  </si>
  <si>
    <t>-4.09***</t>
  </si>
  <si>
    <t>-33.51***</t>
  </si>
  <si>
    <t>0.122***</t>
  </si>
  <si>
    <t>4.92***</t>
  </si>
  <si>
    <t>5.026***</t>
  </si>
  <si>
    <t>-6.832***</t>
  </si>
  <si>
    <t>-3.524**</t>
  </si>
  <si>
    <t>-3.363**</t>
  </si>
  <si>
    <t>0.4123***</t>
  </si>
  <si>
    <t>-3.233*</t>
  </si>
  <si>
    <t>-20.93*</t>
  </si>
  <si>
    <t>0.1545*</t>
  </si>
  <si>
    <t>7.956*</t>
  </si>
  <si>
    <t>7.965*</t>
  </si>
  <si>
    <t>-3.39**</t>
  </si>
  <si>
    <t>0.3717***</t>
  </si>
  <si>
    <t>-3.216*</t>
  </si>
  <si>
    <t>-3.41**</t>
  </si>
  <si>
    <t>0.5464***</t>
  </si>
  <si>
    <t>-3.198*</t>
  </si>
  <si>
    <t>-3.236**</t>
  </si>
  <si>
    <t>0.2297**</t>
  </si>
  <si>
    <t>-3.683***</t>
  </si>
  <si>
    <t>-2.957*</t>
  </si>
  <si>
    <t>0.2813**</t>
  </si>
  <si>
    <t>-5.01**</t>
  </si>
  <si>
    <t>-4.471***</t>
  </si>
  <si>
    <t>-3.743**</t>
  </si>
  <si>
    <t>-28.21**</t>
  </si>
  <si>
    <t>0.1327**</t>
  </si>
  <si>
    <t>5.889**</t>
  </si>
  <si>
    <t>6.32**</t>
  </si>
  <si>
    <t>-5.115***</t>
  </si>
  <si>
    <t>0.3249**</t>
  </si>
  <si>
    <t>0.7322***</t>
  </si>
  <si>
    <t>-5.956***</t>
  </si>
  <si>
    <t>-5.391***</t>
  </si>
  <si>
    <t>-4.456***</t>
  </si>
  <si>
    <t>-39.78***</t>
  </si>
  <si>
    <t>0.112***</t>
  </si>
  <si>
    <t>3.008***</t>
  </si>
  <si>
    <t>4.076***</t>
  </si>
  <si>
    <t>0.6614***</t>
  </si>
  <si>
    <t>-3.434*</t>
  </si>
  <si>
    <t>-38.14***</t>
  </si>
  <si>
    <t>0.1138***</t>
  </si>
  <si>
    <t>4.557***</t>
  </si>
  <si>
    <t>-5.262***</t>
  </si>
  <si>
    <t>0.3766**</t>
  </si>
  <si>
    <t>-3.351**</t>
  </si>
  <si>
    <t>-22.49**</t>
  </si>
  <si>
    <t>0.149*</t>
  </si>
  <si>
    <t>5.809**</t>
  </si>
  <si>
    <t>0.332***</t>
  </si>
  <si>
    <t>-4.774***</t>
  </si>
  <si>
    <t>-40.97***</t>
  </si>
  <si>
    <t>0.1096***</t>
  </si>
  <si>
    <t>4.299***</t>
  </si>
  <si>
    <t>4.62***</t>
  </si>
  <si>
    <t>0.2376*</t>
  </si>
  <si>
    <t>1.086***</t>
  </si>
  <si>
    <t>-4.81**</t>
  </si>
  <si>
    <t>-3.207*</t>
  </si>
  <si>
    <t>-20.7*</t>
  </si>
  <si>
    <t>0.1549*</t>
  </si>
  <si>
    <t>6.908*</t>
  </si>
  <si>
    <t>7.189*</t>
  </si>
  <si>
    <t>0.1973*</t>
  </si>
  <si>
    <t>End</t>
  </si>
  <si>
    <t>-2.137**</t>
  </si>
  <si>
    <t>-4.082***</t>
  </si>
  <si>
    <t>-18.91***</t>
  </si>
  <si>
    <t>-2.764*</t>
  </si>
  <si>
    <t>-2.593**</t>
  </si>
  <si>
    <t>-4.832***</t>
  </si>
  <si>
    <t>-40.54***</t>
  </si>
  <si>
    <t>-2.756*</t>
  </si>
  <si>
    <t>0.7485***</t>
  </si>
  <si>
    <t>-5.156***</t>
  </si>
  <si>
    <t>-36.54***</t>
  </si>
  <si>
    <t>3.715***</t>
  </si>
  <si>
    <t>-1.793*</t>
  </si>
  <si>
    <t>-3.723***</t>
  </si>
  <si>
    <t>-27.98***</t>
  </si>
  <si>
    <t>6.25***</t>
  </si>
  <si>
    <t>-3.653***</t>
  </si>
  <si>
    <t>-27.14***</t>
  </si>
  <si>
    <t>8.661***</t>
  </si>
  <si>
    <t>-5.733***</t>
  </si>
  <si>
    <t>-49.65***</t>
  </si>
  <si>
    <t>-5.371***</t>
  </si>
  <si>
    <t>4.339***</t>
  </si>
  <si>
    <t>2.33***</t>
  </si>
  <si>
    <t>-2.807*</t>
  </si>
  <si>
    <t>1.013***</t>
  </si>
  <si>
    <t>-3.52***</t>
  </si>
  <si>
    <t>-19.75**</t>
  </si>
  <si>
    <t>1.506***</t>
  </si>
  <si>
    <t>-3.883***</t>
  </si>
  <si>
    <t>-29.29***</t>
  </si>
  <si>
    <t>4.47***</t>
  </si>
  <si>
    <t>-1.845*</t>
  </si>
  <si>
    <t>-3.234**</t>
  </si>
  <si>
    <t>-20.27**</t>
  </si>
  <si>
    <t>-3.568***</t>
  </si>
  <si>
    <t>-24.15***</t>
  </si>
  <si>
    <t>1.003***</t>
  </si>
  <si>
    <t>-2.605*</t>
  </si>
  <si>
    <t>-13.9*</t>
  </si>
  <si>
    <t>1.469***</t>
  </si>
  <si>
    <t>-2.684*</t>
  </si>
  <si>
    <t>-2.23**</t>
  </si>
  <si>
    <t>-13.23*</t>
  </si>
  <si>
    <t>2.282***</t>
  </si>
  <si>
    <t>-4.322***</t>
  </si>
  <si>
    <t>-4.355***</t>
  </si>
  <si>
    <t>-34.17***</t>
  </si>
  <si>
    <t>-4.636***</t>
  </si>
  <si>
    <t>1.218***</t>
  </si>
  <si>
    <t>-3.6***</t>
  </si>
  <si>
    <t>-24.54***</t>
  </si>
  <si>
    <t>4.668***</t>
  </si>
  <si>
    <t>1.256***</t>
  </si>
  <si>
    <t>-2.695*</t>
  </si>
  <si>
    <t>-4.914***</t>
  </si>
  <si>
    <t>-39.71***</t>
  </si>
  <si>
    <t>3.348***</t>
  </si>
  <si>
    <t>-2.987*</t>
  </si>
  <si>
    <t>14.21***</t>
  </si>
  <si>
    <t>-2.893**</t>
  </si>
  <si>
    <t>-14.86**</t>
  </si>
  <si>
    <t>3.882***</t>
  </si>
  <si>
    <t>-3.205**</t>
  </si>
  <si>
    <t>-17.28**</t>
  </si>
  <si>
    <t>3.511***</t>
  </si>
  <si>
    <t>-4.132***</t>
  </si>
  <si>
    <t>-32.8***</t>
  </si>
  <si>
    <t>1.589***</t>
  </si>
  <si>
    <t>10.21***</t>
  </si>
  <si>
    <t>-3.404**</t>
  </si>
  <si>
    <t>-22.12***</t>
  </si>
  <si>
    <t>-2.971**</t>
  </si>
  <si>
    <t>-15.93**</t>
  </si>
  <si>
    <t>3.776***</t>
  </si>
  <si>
    <t>-1.73*</t>
  </si>
  <si>
    <t>-4.948***</t>
  </si>
  <si>
    <t>-43.63***</t>
  </si>
  <si>
    <t>1.259***</t>
  </si>
  <si>
    <t>-4.503***</t>
  </si>
  <si>
    <t>-4.056***</t>
  </si>
  <si>
    <t>-8.557***</t>
  </si>
  <si>
    <t>-112.9***</t>
  </si>
  <si>
    <t>-4.198***</t>
  </si>
  <si>
    <t>0.584**</t>
  </si>
  <si>
    <t>-3.837***</t>
  </si>
  <si>
    <t>-26.7***</t>
  </si>
  <si>
    <t>2.891***</t>
  </si>
  <si>
    <t>-1.993**</t>
  </si>
  <si>
    <t>-5.588***</t>
  </si>
  <si>
    <t>-70.14***</t>
  </si>
  <si>
    <t>0.7062**</t>
  </si>
  <si>
    <t>-2.85**</t>
  </si>
  <si>
    <t>-2.858***</t>
  </si>
  <si>
    <t>-5.635***</t>
  </si>
  <si>
    <t>-55.41***</t>
  </si>
  <si>
    <t>-3.733***</t>
  </si>
  <si>
    <t>9.066***</t>
  </si>
  <si>
    <t>-2.92**</t>
  </si>
  <si>
    <t>-2.317**</t>
  </si>
  <si>
    <t>-18.86**</t>
  </si>
  <si>
    <t>-3.211**</t>
  </si>
  <si>
    <t>1.283***</t>
  </si>
  <si>
    <t>-2.585*</t>
  </si>
  <si>
    <t>-11.43*</t>
  </si>
  <si>
    <t>-2.977*</t>
  </si>
  <si>
    <t>3.397***</t>
  </si>
  <si>
    <t>-3.372**</t>
  </si>
  <si>
    <t>-3.99***</t>
  </si>
  <si>
    <t>6.693***</t>
  </si>
  <si>
    <t>-2.58**</t>
  </si>
  <si>
    <t>-55.23***</t>
  </si>
  <si>
    <t>-5.942***</t>
  </si>
  <si>
    <t>-3.082**</t>
  </si>
  <si>
    <t>-3.521***</t>
  </si>
  <si>
    <t>-13.52*</t>
  </si>
  <si>
    <t>1.281***</t>
  </si>
  <si>
    <t>-3.314**</t>
  </si>
  <si>
    <t>-20.21**</t>
  </si>
  <si>
    <t>4.001***</t>
  </si>
  <si>
    <t>-2.749*</t>
  </si>
  <si>
    <t>-8.571***</t>
  </si>
  <si>
    <t>-85.1***</t>
  </si>
  <si>
    <t>0.9097***</t>
  </si>
  <si>
    <t>-5.914***</t>
  </si>
  <si>
    <t>-33.33***</t>
  </si>
  <si>
    <t>-4.117***</t>
  </si>
  <si>
    <t>-2.741*</t>
  </si>
  <si>
    <t>4.232***</t>
  </si>
  <si>
    <t>-3.299**</t>
  </si>
  <si>
    <t>-3.192***</t>
  </si>
  <si>
    <t>-21.23***</t>
  </si>
  <si>
    <t>-3.141**</t>
  </si>
  <si>
    <t>0.5186**</t>
  </si>
  <si>
    <t>1.86***</t>
  </si>
  <si>
    <t>-7.225***</t>
  </si>
  <si>
    <t>-80.16***</t>
  </si>
  <si>
    <t>-3.112**</t>
  </si>
  <si>
    <t>6.897***</t>
  </si>
  <si>
    <t>-3.289***</t>
  </si>
  <si>
    <t>-32.47***</t>
  </si>
  <si>
    <t>-4.333***</t>
  </si>
  <si>
    <t>1.802***</t>
  </si>
  <si>
    <t>-2.907**</t>
  </si>
  <si>
    <t>-2.761*</t>
  </si>
  <si>
    <t>-13.03*</t>
  </si>
  <si>
    <t>-3.613***</t>
  </si>
  <si>
    <t>9.942***</t>
  </si>
  <si>
    <t>-3.35**</t>
  </si>
  <si>
    <t>-6.058***</t>
  </si>
  <si>
    <t>-51.09***</t>
  </si>
  <si>
    <t>-3.368**</t>
  </si>
  <si>
    <t>-3.845***</t>
  </si>
  <si>
    <t>-2.093**</t>
  </si>
  <si>
    <t>-5.711***</t>
  </si>
  <si>
    <t>-52.76***</t>
  </si>
  <si>
    <t>-3.772***</t>
  </si>
  <si>
    <t>0.9906***</t>
  </si>
  <si>
    <t>-2.661***</t>
  </si>
  <si>
    <t>-2.694*</t>
  </si>
  <si>
    <t>-14.3**</t>
  </si>
  <si>
    <t>1.249***</t>
  </si>
  <si>
    <t>-2.182**</t>
  </si>
  <si>
    <t>-5.32***</t>
  </si>
  <si>
    <t>-46.2***</t>
  </si>
  <si>
    <t>-3.007**</t>
  </si>
  <si>
    <t>1.602***</t>
  </si>
  <si>
    <t>-2.177**</t>
  </si>
  <si>
    <t>1.555***</t>
  </si>
  <si>
    <t>-3.039**</t>
  </si>
  <si>
    <t>-4.008***</t>
  </si>
  <si>
    <t>-27.95***</t>
  </si>
  <si>
    <t>1.695***</t>
  </si>
  <si>
    <t>-2.72*</t>
  </si>
  <si>
    <t>-15.78**</t>
  </si>
  <si>
    <t>4.995***</t>
  </si>
  <si>
    <t>-4.442***</t>
  </si>
  <si>
    <t>-3.156***</t>
  </si>
  <si>
    <t>-4.65***</t>
  </si>
  <si>
    <t>-39.81***</t>
  </si>
  <si>
    <t>-4.512***</t>
  </si>
  <si>
    <t>2.327***</t>
  </si>
  <si>
    <t>-1.905*</t>
  </si>
  <si>
    <t>1.772***</t>
  </si>
  <si>
    <t>-4.998***</t>
  </si>
  <si>
    <t>-2.308**</t>
  </si>
  <si>
    <t>-6.83***</t>
  </si>
  <si>
    <t>-73.19***</t>
  </si>
  <si>
    <t>-4.289***</t>
  </si>
  <si>
    <t>1.628***</t>
  </si>
  <si>
    <t>12.15***</t>
  </si>
  <si>
    <t>-2.956**</t>
  </si>
  <si>
    <t>-52.85***</t>
  </si>
  <si>
    <t>-3.362**</t>
  </si>
  <si>
    <t>6.183***</t>
  </si>
  <si>
    <t>-3.871***</t>
  </si>
  <si>
    <t>-27.39***</t>
  </si>
  <si>
    <t>2.951***</t>
  </si>
  <si>
    <t>-2.777*</t>
  </si>
  <si>
    <t>-4.404***</t>
  </si>
  <si>
    <t>-36.04***</t>
  </si>
  <si>
    <t>-3.5**</t>
  </si>
  <si>
    <t>11.18***</t>
  </si>
  <si>
    <t>15.29***</t>
  </si>
  <si>
    <t>-2.693*</t>
  </si>
  <si>
    <t>-4.468***</t>
  </si>
  <si>
    <t>-32.04***</t>
  </si>
  <si>
    <t>0.8982***</t>
  </si>
  <si>
    <t>Pre-COVID</t>
  </si>
  <si>
    <t>Total</t>
  </si>
  <si>
    <t>Note: The 16 countries below have no post-covid data available</t>
  </si>
  <si>
    <t>N pre-covid</t>
  </si>
  <si>
    <t>N-post</t>
  </si>
  <si>
    <t>df</t>
  </si>
  <si>
    <t>var_test_stat</t>
  </si>
  <si>
    <t>var_p_value</t>
  </si>
  <si>
    <t>Mean test</t>
  </si>
  <si>
    <t>Null Hypothesis (H₀):</t>
  </si>
  <si>
    <r>
      <t xml:space="preserve">The </t>
    </r>
    <r>
      <rPr>
        <b/>
        <sz val="11"/>
        <color theme="1"/>
        <rFont val="Calibri"/>
        <family val="2"/>
        <scheme val="minor"/>
      </rPr>
      <t>variance of the pre-COVID data</t>
    </r>
    <r>
      <rPr>
        <sz val="11"/>
        <color theme="1"/>
        <rFont val="Calibri"/>
        <family val="2"/>
        <scheme val="minor"/>
      </rPr>
      <t xml:space="preserve"> is equal to the </t>
    </r>
    <r>
      <rPr>
        <b/>
        <sz val="11"/>
        <color theme="1"/>
        <rFont val="Calibri"/>
        <family val="2"/>
        <scheme val="minor"/>
      </rPr>
      <t>variance of the post-COVID data</t>
    </r>
    <r>
      <rPr>
        <sz val="11"/>
        <color theme="1"/>
        <rFont val="Calibri"/>
        <family val="2"/>
        <scheme val="minor"/>
      </rPr>
      <t xml:space="preserve"> for a given country.</t>
    </r>
  </si>
  <si>
    <r>
      <t xml:space="preserve">The </t>
    </r>
    <r>
      <rPr>
        <b/>
        <sz val="11"/>
        <color theme="1"/>
        <rFont val="Calibri"/>
        <family val="2"/>
        <scheme val="minor"/>
      </rPr>
      <t>mean value pre-COVID</t>
    </r>
    <r>
      <rPr>
        <sz val="11"/>
        <color theme="1"/>
        <rFont val="Calibri"/>
        <family val="2"/>
        <scheme val="minor"/>
      </rPr>
      <t xml:space="preserve"> is equal to the </t>
    </r>
    <r>
      <rPr>
        <b/>
        <sz val="11"/>
        <color theme="1"/>
        <rFont val="Calibri"/>
        <family val="2"/>
        <scheme val="minor"/>
      </rPr>
      <t>mean value post-COVID</t>
    </r>
    <r>
      <rPr>
        <sz val="11"/>
        <color theme="1"/>
        <rFont val="Calibri"/>
        <family val="2"/>
        <scheme val="minor"/>
      </rPr>
      <t xml:space="preserve"> for a given country.</t>
    </r>
  </si>
  <si>
    <r>
      <t xml:space="preserve">If the </t>
    </r>
    <r>
      <rPr>
        <b/>
        <sz val="11"/>
        <color theme="1"/>
        <rFont val="Calibri"/>
        <family val="2"/>
        <scheme val="minor"/>
      </rPr>
      <t>p-value is less than 0.05</t>
    </r>
    <r>
      <rPr>
        <sz val="11"/>
        <color theme="1"/>
        <rFont val="Calibri"/>
        <family val="2"/>
        <scheme val="minor"/>
      </rPr>
      <t xml:space="preserve">, we </t>
    </r>
    <r>
      <rPr>
        <b/>
        <sz val="11"/>
        <color theme="1"/>
        <rFont val="Calibri"/>
        <family val="2"/>
        <scheme val="minor"/>
      </rPr>
      <t>reject the null hypothesis</t>
    </r>
    <r>
      <rPr>
        <sz val="11"/>
        <color theme="1"/>
        <rFont val="Calibri"/>
        <family val="2"/>
        <scheme val="minor"/>
      </rPr>
      <t xml:space="preserve"> at the 5% significance level.</t>
    </r>
  </si>
  <si>
    <t>P-value for equivalance of means</t>
  </si>
  <si>
    <t>P-value for equivalence of variance</t>
  </si>
  <si>
    <t>reg_cab_data.gdat</t>
  </si>
  <si>
    <t>With Break(s)</t>
  </si>
  <si>
    <t>Standard no breaks</t>
  </si>
  <si>
    <t>Rejection Rates of Unit Root Tests with Break(s)</t>
  </si>
  <si>
    <t xml:space="preserve">In Progress - still computing p-values </t>
  </si>
  <si>
    <t>14 Countries where both regimes reject the unit root hypothesis in favor of stationarity</t>
  </si>
  <si>
    <t>One Stationary and One Explosive</t>
  </si>
  <si>
    <t>One Unit Root and One Explosive</t>
  </si>
  <si>
    <t>A: There are 31 countries that cannot reject the unit root hypothesis in either regimes:</t>
  </si>
  <si>
    <t>Global Stationarity</t>
  </si>
  <si>
    <t>korea  rep_</t>
  </si>
  <si>
    <t>One Stationary , One Unit Root</t>
  </si>
  <si>
    <t>23 Countries with One unit root, one stationary regime</t>
  </si>
  <si>
    <t>4 Countries with One unit root, one explosive regime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</si>
</sst>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"/>
    <numFmt numFmtId="165" formatCode="0.000"/>
    <numFmt numFmtId="166" formatCode="0.00000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  <font>
      <b/>
      <vertAlign val="subscript"/>
      <sz val="12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theme="1"/>
      <name val="Times New Roman"/>
      <family val="1"/>
    </font>
    <font>
      <b/>
      <sz val="13.5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9.9978637043366805E-2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1" fillId="0" borderId="0" xfId="0" applyFont="1" applyAlignment="1">
      <alignment horizontal="center"/>
    </xf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0" borderId="0" xfId="0" applyAlignment="1">
      <alignment horizontal="right"/>
    </xf>
    <xf numFmtId="0" fontId="2" fillId="0" borderId="0" xfId="1" applyAlignment="1"/>
    <xf numFmtId="165" fontId="0" fillId="0" borderId="0" xfId="0" applyNumberFormat="1"/>
    <xf numFmtId="0" fontId="2" fillId="0" borderId="0" xfId="1" applyFill="1"/>
    <xf numFmtId="0" fontId="0" fillId="4" borderId="0" xfId="0" applyFill="1" applyAlignment="1">
      <alignment wrapText="1"/>
    </xf>
    <xf numFmtId="0" fontId="0" fillId="4" borderId="0" xfId="0" applyFill="1"/>
    <xf numFmtId="0" fontId="0" fillId="3" borderId="0" xfId="0" applyFill="1"/>
    <xf numFmtId="11" fontId="0" fillId="0" borderId="0" xfId="0" applyNumberFormat="1"/>
    <xf numFmtId="0" fontId="1" fillId="0" borderId="0" xfId="0" applyFont="1" applyAlignment="1">
      <alignment horizontal="right"/>
    </xf>
    <xf numFmtId="0" fontId="5" fillId="0" borderId="1" xfId="0" applyFont="1" applyBorder="1"/>
    <xf numFmtId="0" fontId="5" fillId="0" borderId="2" xfId="0" applyFont="1" applyBorder="1"/>
    <xf numFmtId="0" fontId="5" fillId="0" borderId="3" xfId="0" applyFont="1" applyBorder="1"/>
    <xf numFmtId="0" fontId="5" fillId="0" borderId="4" xfId="0" applyFont="1" applyBorder="1"/>
    <xf numFmtId="0" fontId="6" fillId="0" borderId="0" xfId="0" applyFont="1"/>
    <xf numFmtId="0" fontId="6" fillId="0" borderId="5" xfId="0" applyFont="1" applyBorder="1"/>
    <xf numFmtId="0" fontId="6" fillId="0" borderId="6" xfId="0" applyFont="1" applyBorder="1"/>
    <xf numFmtId="0" fontId="6" fillId="4" borderId="7" xfId="0" applyFont="1" applyFill="1" applyBorder="1" applyAlignment="1">
      <alignment wrapText="1"/>
    </xf>
    <xf numFmtId="0" fontId="6" fillId="0" borderId="8" xfId="0" applyFont="1" applyBorder="1"/>
    <xf numFmtId="2" fontId="0" fillId="0" borderId="0" xfId="0" quotePrefix="1" applyNumberFormat="1"/>
    <xf numFmtId="166" fontId="1" fillId="0" borderId="0" xfId="0" applyNumberFormat="1" applyFont="1"/>
    <xf numFmtId="166" fontId="0" fillId="0" borderId="0" xfId="0" applyNumberFormat="1"/>
    <xf numFmtId="0" fontId="0" fillId="0" borderId="0" xfId="0" quotePrefix="1"/>
    <xf numFmtId="0" fontId="0" fillId="5" borderId="0" xfId="0" applyFill="1"/>
    <xf numFmtId="0" fontId="7" fillId="0" borderId="0" xfId="0" applyFont="1" applyAlignment="1">
      <alignment vertical="center"/>
    </xf>
    <xf numFmtId="166" fontId="1" fillId="0" borderId="0" xfId="0" applyNumberFormat="1" applyFont="1" applyAlignment="1">
      <alignment wrapText="1"/>
    </xf>
    <xf numFmtId="164" fontId="0" fillId="0" borderId="0" xfId="0" applyNumberFormat="1" applyAlignment="1">
      <alignment wrapText="1"/>
    </xf>
    <xf numFmtId="2" fontId="0" fillId="0" borderId="0" xfId="0" quotePrefix="1" applyNumberFormat="1" applyAlignment="1">
      <alignment wrapText="1"/>
    </xf>
    <xf numFmtId="166" fontId="0" fillId="0" borderId="0" xfId="0" applyNumberFormat="1" applyAlignment="1">
      <alignment wrapText="1"/>
    </xf>
    <xf numFmtId="0" fontId="0" fillId="3" borderId="0" xfId="0" applyFill="1" applyAlignment="1">
      <alignment horizontal="center"/>
    </xf>
    <xf numFmtId="0" fontId="0" fillId="6" borderId="0" xfId="0" applyFill="1" applyAlignment="1">
      <alignment horizontal="center"/>
    </xf>
    <xf numFmtId="0" fontId="3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45">
    <dxf>
      <font>
        <color rgb="FF00B050"/>
      </font>
      <fill>
        <patternFill>
          <bgColor theme="9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B050"/>
      </font>
      <fill>
        <patternFill>
          <bgColor theme="9" tint="0.59996337778862885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calcChain" Target="calcChain.xml"/><Relationship Id="rId21" Type="http://schemas.openxmlformats.org/officeDocument/2006/relationships/worksheet" Target="worksheets/sheet21.xml"/><Relationship Id="rId34" Type="http://schemas.openxmlformats.org/officeDocument/2006/relationships/sheetMetadata" Target="metadata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38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37" Type="http://schemas.microsoft.com/office/2017/06/relationships/rdRichValueStructure" Target="richData/rdrichvaluestructure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microsoft.com/office/2017/06/relationships/rdRichValue" Target="richData/rdrichvalue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microsoft.com/office/2022/10/relationships/richValueRel" Target="richData/richValueRel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8.png"/><Relationship Id="rId2" Type="http://schemas.openxmlformats.org/officeDocument/2006/relationships/image" Target="../media/image147.png"/><Relationship Id="rId1" Type="http://schemas.openxmlformats.org/officeDocument/2006/relationships/image" Target="../media/image146.png"/><Relationship Id="rId6" Type="http://schemas.openxmlformats.org/officeDocument/2006/relationships/image" Target="../media/image151.png"/><Relationship Id="rId5" Type="http://schemas.openxmlformats.org/officeDocument/2006/relationships/image" Target="../media/image150.png"/><Relationship Id="rId4" Type="http://schemas.openxmlformats.org/officeDocument/2006/relationships/image" Target="../media/image149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5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4.png"/><Relationship Id="rId2" Type="http://schemas.openxmlformats.org/officeDocument/2006/relationships/image" Target="../media/image153.png"/><Relationship Id="rId1" Type="http://schemas.openxmlformats.org/officeDocument/2006/relationships/image" Target="../media/image152.png"/><Relationship Id="rId6" Type="http://schemas.openxmlformats.org/officeDocument/2006/relationships/image" Target="../media/image157.png"/><Relationship Id="rId5" Type="http://schemas.openxmlformats.org/officeDocument/2006/relationships/image" Target="../media/image156.png"/><Relationship Id="rId4" Type="http://schemas.openxmlformats.org/officeDocument/2006/relationships/image" Target="../media/image15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0.png"/><Relationship Id="rId2" Type="http://schemas.openxmlformats.org/officeDocument/2006/relationships/image" Target="../media/image159.png"/><Relationship Id="rId1" Type="http://schemas.openxmlformats.org/officeDocument/2006/relationships/image" Target="../media/image15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4.png"/><Relationship Id="rId1" Type="http://schemas.openxmlformats.org/officeDocument/2006/relationships/image" Target="../media/image16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66.png"/><Relationship Id="rId1" Type="http://schemas.openxmlformats.org/officeDocument/2006/relationships/image" Target="../media/image165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9.png"/><Relationship Id="rId1" Type="http://schemas.openxmlformats.org/officeDocument/2006/relationships/image" Target="../media/image1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2.png"/><Relationship Id="rId2" Type="http://schemas.openxmlformats.org/officeDocument/2006/relationships/image" Target="../media/image171.png"/><Relationship Id="rId1" Type="http://schemas.openxmlformats.org/officeDocument/2006/relationships/image" Target="../media/image17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167639</xdr:rowOff>
    </xdr:from>
    <xdr:to>
      <xdr:col>12</xdr:col>
      <xdr:colOff>18378</xdr:colOff>
      <xdr:row>30</xdr:row>
      <xdr:rowOff>30479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8A42E69-DBB0-0445-3877-54C5B5FC3A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350519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594361</xdr:colOff>
      <xdr:row>1</xdr:row>
      <xdr:rowOff>21473</xdr:rowOff>
    </xdr:from>
    <xdr:to>
      <xdr:col>23</xdr:col>
      <xdr:colOff>574638</xdr:colOff>
      <xdr:row>29</xdr:row>
      <xdr:rowOff>67193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045B96-19D9-1BD1-CC7B-4EFED01A0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9561" y="204353"/>
          <a:ext cx="6685877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225911</xdr:colOff>
      <xdr:row>32</xdr:row>
      <xdr:rowOff>22860</xdr:rowOff>
    </xdr:from>
    <xdr:to>
      <xdr:col>12</xdr:col>
      <xdr:colOff>206188</xdr:colOff>
      <xdr:row>60</xdr:row>
      <xdr:rowOff>68580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53E33AD-7FE3-CC9B-83C9-98B33EDD4D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5511" y="5875020"/>
          <a:ext cx="6685877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32</xdr:row>
      <xdr:rowOff>0</xdr:rowOff>
    </xdr:from>
    <xdr:to>
      <xdr:col>23</xdr:col>
      <xdr:colOff>589878</xdr:colOff>
      <xdr:row>60</xdr:row>
      <xdr:rowOff>45720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70E3996-9AA5-DF3A-9F9B-EDADFBE420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85216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11</xdr:col>
      <xdr:colOff>589878</xdr:colOff>
      <xdr:row>91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B1F16-F7DA-CE44-9E60-A691E2862C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52144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63</xdr:row>
      <xdr:rowOff>0</xdr:rowOff>
    </xdr:from>
    <xdr:to>
      <xdr:col>23</xdr:col>
      <xdr:colOff>589878</xdr:colOff>
      <xdr:row>91</xdr:row>
      <xdr:rowOff>45720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26E575-4AEE-CA04-5A96-45895E837D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52144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600075</xdr:colOff>
      <xdr:row>35</xdr:row>
      <xdr:rowOff>179500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BD7F95-BECF-5E54-27FD-6EE46C85E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353675" cy="6847000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0</xdr:row>
      <xdr:rowOff>0</xdr:rowOff>
    </xdr:from>
    <xdr:to>
      <xdr:col>35</xdr:col>
      <xdr:colOff>266701</xdr:colOff>
      <xdr:row>36</xdr:row>
      <xdr:rowOff>171671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D114DF-22C1-2804-CDFB-B083E3873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72801" y="0"/>
          <a:ext cx="10629900" cy="7029671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0</xdr:row>
      <xdr:rowOff>0</xdr:rowOff>
    </xdr:from>
    <xdr:to>
      <xdr:col>54</xdr:col>
      <xdr:colOff>453608</xdr:colOff>
      <xdr:row>37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0817DE-15F2-37CF-BF49-E521217BD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555200" y="0"/>
          <a:ext cx="10816808" cy="71532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30</xdr:col>
      <xdr:colOff>445486</xdr:colOff>
      <xdr:row>50</xdr:row>
      <xdr:rowOff>117257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BE549A-EBAF-3357-F46B-5E4455C7F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370114"/>
          <a:ext cx="17514286" cy="9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30</xdr:col>
      <xdr:colOff>588266</xdr:colOff>
      <xdr:row>86</xdr:row>
      <xdr:rowOff>42621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6FED8E-4539-DA8A-0F70-DD2DB8505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6217920"/>
          <a:ext cx="18266666" cy="955238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0</xdr:row>
      <xdr:rowOff>15240</xdr:rowOff>
    </xdr:from>
    <xdr:to>
      <xdr:col>9</xdr:col>
      <xdr:colOff>487680</xdr:colOff>
      <xdr:row>24</xdr:row>
      <xdr:rowOff>89535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41ED18-55AC-760A-CE4A-328DCD3EE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" y="15240"/>
          <a:ext cx="5951220" cy="44634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483198</xdr:colOff>
      <xdr:row>29</xdr:row>
      <xdr:rowOff>45720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195C06-02E7-C492-83C8-1ED1502A1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288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23</xdr:col>
      <xdr:colOff>429858</xdr:colOff>
      <xdr:row>29</xdr:row>
      <xdr:rowOff>45720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5A55B9-6F64-AF17-D728-4CD3C4E00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8288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11</xdr:col>
      <xdr:colOff>483198</xdr:colOff>
      <xdr:row>60</xdr:row>
      <xdr:rowOff>45720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B7443A-81FC-74CE-584D-C017EA678B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85216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23</xdr:col>
      <xdr:colOff>429858</xdr:colOff>
      <xdr:row>59</xdr:row>
      <xdr:rowOff>45720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D67D95-2078-C9CF-97A4-D149169F7A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566928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11</xdr:col>
      <xdr:colOff>483198</xdr:colOff>
      <xdr:row>90</xdr:row>
      <xdr:rowOff>45720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3EDF9A-1031-886C-4D67-3EB340EFEB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33856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22860</xdr:colOff>
      <xdr:row>61</xdr:row>
      <xdr:rowOff>7620</xdr:rowOff>
    </xdr:from>
    <xdr:to>
      <xdr:col>23</xdr:col>
      <xdr:colOff>452718</xdr:colOff>
      <xdr:row>89</xdr:row>
      <xdr:rowOff>53340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332942-73FD-88CA-AD13-06B6EAA434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7660" y="11163300"/>
          <a:ext cx="6685878" cy="5166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328448</xdr:colOff>
      <xdr:row>12</xdr:row>
      <xdr:rowOff>78827</xdr:rowOff>
    </xdr:from>
    <xdr:to>
      <xdr:col>10</xdr:col>
      <xdr:colOff>225915</xdr:colOff>
      <xdr:row>32</xdr:row>
      <xdr:rowOff>32368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8FF8CE-5144-93E2-7781-6169E1864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362" y="2364827"/>
          <a:ext cx="5645312" cy="3763541"/>
        </a:xfrm>
        <a:prstGeom prst="rect">
          <a:avLst/>
        </a:prstGeom>
      </xdr:spPr>
    </xdr:pic>
    <xdr:clientData/>
  </xdr:twoCellAnchor>
  <xdr:twoCellAnchor editAs="oneCell">
    <xdr:from>
      <xdr:col>1</xdr:col>
      <xdr:colOff>328448</xdr:colOff>
      <xdr:row>12</xdr:row>
      <xdr:rowOff>78827</xdr:rowOff>
    </xdr:from>
    <xdr:to>
      <xdr:col>10</xdr:col>
      <xdr:colOff>294889</xdr:colOff>
      <xdr:row>32</xdr:row>
      <xdr:rowOff>78351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231558-5C98-F130-1FC5-3E8FD66CD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362" y="2364827"/>
          <a:ext cx="5714286" cy="3809524"/>
        </a:xfrm>
        <a:prstGeom prst="rect">
          <a:avLst/>
        </a:prstGeom>
      </xdr:spPr>
    </xdr:pic>
    <xdr:clientData/>
  </xdr:twoCellAnchor>
  <xdr:twoCellAnchor editAs="oneCell">
    <xdr:from>
      <xdr:col>11</xdr:col>
      <xdr:colOff>515738</xdr:colOff>
      <xdr:row>1</xdr:row>
      <xdr:rowOff>118241</xdr:rowOff>
    </xdr:from>
    <xdr:to>
      <xdr:col>31</xdr:col>
      <xdr:colOff>165648</xdr:colOff>
      <xdr:row>33</xdr:row>
      <xdr:rowOff>56365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9B3C0C-253C-CBDC-FFA9-43593FBA1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85410" y="308741"/>
          <a:ext cx="11868186" cy="603412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108856</xdr:colOff>
      <xdr:row>2</xdr:row>
      <xdr:rowOff>0</xdr:rowOff>
    </xdr:from>
    <xdr:to>
      <xdr:col>24</xdr:col>
      <xdr:colOff>479809</xdr:colOff>
      <xdr:row>101</xdr:row>
      <xdr:rowOff>188119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7E37E5-3BFE-1C8B-112F-54C9AAA91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6" y="381000"/>
          <a:ext cx="15066667" cy="190476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533400</xdr:colOff>
      <xdr:row>1</xdr:row>
      <xdr:rowOff>19050</xdr:rowOff>
    </xdr:from>
    <xdr:to>
      <xdr:col>25</xdr:col>
      <xdr:colOff>360067</xdr:colOff>
      <xdr:row>101</xdr:row>
      <xdr:rowOff>16669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E84DF9-8E1C-4FDD-400A-6C40EE08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209550"/>
          <a:ext cx="15066667" cy="1904761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0</xdr:row>
      <xdr:rowOff>9525</xdr:rowOff>
    </xdr:from>
    <xdr:to>
      <xdr:col>25</xdr:col>
      <xdr:colOff>217192</xdr:colOff>
      <xdr:row>100</xdr:row>
      <xdr:rowOff>7144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21EE6D-A195-8DA9-E023-56C368D77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9525"/>
          <a:ext cx="15066667" cy="19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101</xdr:row>
      <xdr:rowOff>110295</xdr:rowOff>
    </xdr:from>
    <xdr:to>
      <xdr:col>25</xdr:col>
      <xdr:colOff>219075</xdr:colOff>
      <xdr:row>202</xdr:row>
      <xdr:rowOff>64295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C86B2A-A638-ACC6-6603-90E397DCC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19350795"/>
          <a:ext cx="15182850" cy="191945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171449</xdr:colOff>
      <xdr:row>6</xdr:row>
      <xdr:rowOff>9524</xdr:rowOff>
    </xdr:from>
    <xdr:to>
      <xdr:col>37</xdr:col>
      <xdr:colOff>523874</xdr:colOff>
      <xdr:row>33</xdr:row>
      <xdr:rowOff>159543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ED0EF8-57A6-1DC0-2E16-E84C11F6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21049" y="1152524"/>
          <a:ext cx="7058025" cy="52935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42</xdr:row>
      <xdr:rowOff>91386</xdr:rowOff>
    </xdr:from>
    <xdr:to>
      <xdr:col>25</xdr:col>
      <xdr:colOff>133350</xdr:colOff>
      <xdr:row>80</xdr:row>
      <xdr:rowOff>141792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14BB7C-24A2-5455-05C0-D68BAD907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8092386"/>
          <a:ext cx="15363825" cy="7289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25</xdr:col>
      <xdr:colOff>97887</xdr:colOff>
      <xdr:row>38</xdr:row>
      <xdr:rowOff>38101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8EE913-27D0-1A5C-12BF-FCB487FE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"/>
          <a:ext cx="15337887" cy="7277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295275</xdr:colOff>
      <xdr:row>4</xdr:row>
      <xdr:rowOff>19049</xdr:rowOff>
    </xdr:from>
    <xdr:to>
      <xdr:col>26</xdr:col>
      <xdr:colOff>180023</xdr:colOff>
      <xdr:row>22</xdr:row>
      <xdr:rowOff>161210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C5E7E-943A-3B1D-978A-FE004EE18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8075" y="781049"/>
          <a:ext cx="4761548" cy="3571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17</xdr:col>
      <xdr:colOff>175847</xdr:colOff>
      <xdr:row>38</xdr:row>
      <xdr:rowOff>43961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DA09A1-9BC1-B9C3-7FC8-5E5372BD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514135" cy="728296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117475</xdr:colOff>
      <xdr:row>2</xdr:row>
      <xdr:rowOff>142875</xdr:rowOff>
    </xdr:from>
    <xdr:to>
      <xdr:col>31</xdr:col>
      <xdr:colOff>294323</xdr:colOff>
      <xdr:row>27</xdr:row>
      <xdr:rowOff>85011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F22AFB-9A91-498D-5B52-0D19E28A9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19075" y="523875"/>
          <a:ext cx="6272848" cy="470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1</xdr:rowOff>
    </xdr:from>
    <xdr:to>
      <xdr:col>17</xdr:col>
      <xdr:colOff>136937</xdr:colOff>
      <xdr:row>26</xdr:row>
      <xdr:rowOff>39414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E2D270-5AAF-0A5D-DB08-4A76E9BD0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"/>
          <a:ext cx="10522470" cy="4992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6569</xdr:rowOff>
    </xdr:from>
    <xdr:to>
      <xdr:col>17</xdr:col>
      <xdr:colOff>53865</xdr:colOff>
      <xdr:row>55</xdr:row>
      <xdr:rowOff>6569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EB14A4-6A18-AACB-491A-8F570FC24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31069"/>
          <a:ext cx="10439399" cy="4953000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46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0">
    <v>96</v>
    <v>5</v>
  </rv>
  <rv s="0">
    <v>97</v>
    <v>5</v>
  </rv>
  <rv s="0">
    <v>98</v>
    <v>5</v>
  </rv>
  <rv s="0">
    <v>99</v>
    <v>5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0">
    <v>110</v>
    <v>5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0">
    <v>127</v>
    <v>5</v>
  </rv>
  <rv s="0">
    <v>128</v>
    <v>5</v>
  </rv>
  <rv s="0">
    <v>129</v>
    <v>5</v>
  </rv>
  <rv s="0">
    <v>130</v>
    <v>5</v>
  </rv>
  <rv s="0">
    <v>131</v>
    <v>5</v>
  </rv>
  <rv s="0">
    <v>132</v>
    <v>5</v>
  </rv>
  <rv s="0">
    <v>133</v>
    <v>5</v>
  </rv>
  <rv s="0">
    <v>134</v>
    <v>5</v>
  </rv>
  <rv s="0">
    <v>135</v>
    <v>5</v>
  </rv>
  <rv s="0">
    <v>136</v>
    <v>5</v>
  </rv>
  <rv s="0">
    <v>137</v>
    <v>5</v>
  </rv>
  <rv s="0">
    <v>138</v>
    <v>5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A4" zoomScale="175" zoomScaleNormal="175" workbookViewId="0">
      <selection activeCell="E14" sqref="E14"/>
    </sheetView>
  </sheetViews>
  <sheetFormatPr defaultRowHeight="14.4" x14ac:dyDescent="0.3"/>
  <cols>
    <col min="1" max="1" width="43.109375" style="7" customWidth="1"/>
    <col min="2" max="2" width="54.44140625" customWidth="1"/>
    <col min="3" max="3" width="16" customWidth="1"/>
    <col min="4" max="4" width="36.88671875" hidden="1" customWidth="1"/>
    <col min="5" max="5" width="30.109375" customWidth="1"/>
  </cols>
  <sheetData>
    <row r="1" spans="1:5" x14ac:dyDescent="0.3">
      <c r="A1" s="5" t="s">
        <v>85</v>
      </c>
      <c r="B1" s="2" t="s">
        <v>86</v>
      </c>
      <c r="C1" s="2" t="s">
        <v>159</v>
      </c>
      <c r="D1" s="2" t="s">
        <v>160</v>
      </c>
      <c r="E1" s="2" t="s">
        <v>162</v>
      </c>
    </row>
    <row r="2" spans="1:5" x14ac:dyDescent="0.3">
      <c r="A2" s="6" t="s">
        <v>84</v>
      </c>
      <c r="B2" t="s">
        <v>87</v>
      </c>
      <c r="C2" t="s">
        <v>1905</v>
      </c>
      <c r="D2" s="10" t="s">
        <v>166</v>
      </c>
    </row>
    <row r="3" spans="1:5" x14ac:dyDescent="0.3">
      <c r="A3" s="6" t="s">
        <v>88</v>
      </c>
      <c r="B3" t="s">
        <v>90</v>
      </c>
      <c r="C3" t="s">
        <v>1905</v>
      </c>
      <c r="D3" s="10" t="s">
        <v>165</v>
      </c>
      <c r="E3" t="s">
        <v>163</v>
      </c>
    </row>
    <row r="4" spans="1:5" x14ac:dyDescent="0.3">
      <c r="A4" s="6" t="s">
        <v>89</v>
      </c>
      <c r="B4" t="s">
        <v>91</v>
      </c>
      <c r="C4" t="s">
        <v>1905</v>
      </c>
      <c r="D4" s="10" t="s">
        <v>165</v>
      </c>
      <c r="E4" t="s">
        <v>164</v>
      </c>
    </row>
    <row r="5" spans="1:5" x14ac:dyDescent="0.3">
      <c r="A5" s="6" t="s">
        <v>92</v>
      </c>
    </row>
    <row r="6" spans="1:5" x14ac:dyDescent="0.3">
      <c r="A6" s="6" t="s">
        <v>120</v>
      </c>
      <c r="B6" t="s">
        <v>87</v>
      </c>
      <c r="C6" t="s">
        <v>1905</v>
      </c>
      <c r="D6" s="10" t="s">
        <v>167</v>
      </c>
    </row>
    <row r="7" spans="1:5" x14ac:dyDescent="0.3">
      <c r="A7" s="6" t="s">
        <v>121</v>
      </c>
      <c r="B7" t="s">
        <v>90</v>
      </c>
      <c r="C7" t="s">
        <v>1905</v>
      </c>
      <c r="D7" s="10" t="s">
        <v>168</v>
      </c>
      <c r="E7" t="s">
        <v>163</v>
      </c>
    </row>
    <row r="8" spans="1:5" x14ac:dyDescent="0.3">
      <c r="A8" s="6" t="s">
        <v>122</v>
      </c>
      <c r="B8" t="s">
        <v>91</v>
      </c>
      <c r="C8" t="s">
        <v>1905</v>
      </c>
      <c r="D8" s="10" t="s">
        <v>169</v>
      </c>
      <c r="E8" t="s">
        <v>164</v>
      </c>
    </row>
    <row r="9" spans="1:5" ht="28.8" x14ac:dyDescent="0.3">
      <c r="A9" s="6" t="s">
        <v>142</v>
      </c>
      <c r="C9" t="s">
        <v>1905</v>
      </c>
    </row>
    <row r="10" spans="1:5" ht="28.8" x14ac:dyDescent="0.3">
      <c r="A10" s="6" t="s">
        <v>144</v>
      </c>
      <c r="C10" t="s">
        <v>1905</v>
      </c>
      <c r="D10" s="10" t="s">
        <v>171</v>
      </c>
    </row>
    <row r="11" spans="1:5" ht="28.8" hidden="1" x14ac:dyDescent="0.3">
      <c r="A11" s="6" t="s">
        <v>143</v>
      </c>
      <c r="C11" t="s">
        <v>161</v>
      </c>
      <c r="D11" s="10" t="s">
        <v>170</v>
      </c>
      <c r="E11" t="s">
        <v>163</v>
      </c>
    </row>
    <row r="12" spans="1:5" x14ac:dyDescent="0.3">
      <c r="A12" s="12" t="s">
        <v>145</v>
      </c>
      <c r="B12" t="s">
        <v>146</v>
      </c>
      <c r="C12" t="s">
        <v>1905</v>
      </c>
      <c r="D12" s="10" t="s">
        <v>168</v>
      </c>
    </row>
    <row r="13" spans="1:5" x14ac:dyDescent="0.3">
      <c r="A13" s="12" t="s">
        <v>1908</v>
      </c>
      <c r="D13" s="10"/>
    </row>
    <row r="14" spans="1:5" x14ac:dyDescent="0.3">
      <c r="A14" s="12" t="s">
        <v>196</v>
      </c>
      <c r="B14" t="s">
        <v>1909</v>
      </c>
      <c r="C14" t="s">
        <v>1905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4" location="'MSUR results'!A1" display="Markov-Switching Phi Estimates and P-values" xr:uid="{BF9EE096-BCFC-4EF7-835C-C1AADD215C3F}"/>
    <hyperlink ref="A8" location="'unit-root-post-covid'!A1" display="Appendix 3 Standard Unit Root Tests Post-Covid" xr:uid="{ACD0E34B-A164-4BF0-89F1-9EF20420FE2A}"/>
    <hyperlink ref="A12" location="'ur-plots'!A1" display="Figure 4: Rejection Rates of Unit Root Tests" xr:uid="{1D05D703-5F08-419E-A8A4-1AFFBEBC7482}"/>
    <hyperlink ref="A13" location="'break-ur-plots'!A1" display="Rejection Rates of Unit Root Tests with Break(s)" xr:uid="{A992177E-C223-43DB-B8FD-50D8A39D1F67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871B7F-AAA3-4930-9B4D-7A71AD9E260F}">
  <dimension ref="B32:N63"/>
  <sheetViews>
    <sheetView workbookViewId="0"/>
  </sheetViews>
  <sheetFormatPr defaultRowHeight="14.4" x14ac:dyDescent="0.3"/>
  <sheetData>
    <row r="32" spans="2:14" x14ac:dyDescent="0.3">
      <c r="B32" s="15" t="s">
        <v>1020</v>
      </c>
      <c r="N32" s="15" t="s">
        <v>1020</v>
      </c>
    </row>
    <row r="63" spans="2:14" x14ac:dyDescent="0.3">
      <c r="B63" s="15" t="s">
        <v>1021</v>
      </c>
      <c r="N63" s="15" t="s">
        <v>1021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E50CB1-E0FD-43B7-B89D-02F938E582D3}">
  <dimension ref="B31:N62"/>
  <sheetViews>
    <sheetView workbookViewId="0">
      <selection activeCell="K30" sqref="K30"/>
    </sheetView>
  </sheetViews>
  <sheetFormatPr defaultRowHeight="14.4" x14ac:dyDescent="0.3"/>
  <cols>
    <col min="2" max="2" width="10.44140625" customWidth="1"/>
    <col min="14" max="14" width="11.21875" customWidth="1"/>
  </cols>
  <sheetData>
    <row r="31" spans="2:14" x14ac:dyDescent="0.3">
      <c r="N31" s="15" t="s">
        <v>1021</v>
      </c>
    </row>
    <row r="32" spans="2:14" x14ac:dyDescent="0.3">
      <c r="B32" s="15" t="s">
        <v>1021</v>
      </c>
    </row>
    <row r="61" spans="2:14" x14ac:dyDescent="0.3">
      <c r="N61" s="15" t="s">
        <v>1890</v>
      </c>
    </row>
    <row r="62" spans="2:14" x14ac:dyDescent="0.3">
      <c r="B62" s="15" t="s">
        <v>1890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DD2DED-1A79-4840-BB66-039A85440900}">
  <dimension ref="A1:U79"/>
  <sheetViews>
    <sheetView tabSelected="1" workbookViewId="0">
      <pane xSplit="1" topLeftCell="B1" activePane="topRight" state="frozen"/>
      <selection pane="topRight" activeCell="AD16" sqref="AD16"/>
    </sheetView>
  </sheetViews>
  <sheetFormatPr defaultRowHeight="14.4" x14ac:dyDescent="0.3"/>
  <cols>
    <col min="5" max="5" width="10.88671875" customWidth="1"/>
    <col min="6" max="6" width="13.33203125" customWidth="1"/>
    <col min="7" max="7" width="10.88671875" customWidth="1"/>
    <col min="8" max="8" width="12.33203125" customWidth="1"/>
    <col min="11" max="11" width="12.21875" customWidth="1"/>
    <col min="12" max="12" width="13" customWidth="1"/>
    <col min="13" max="13" width="10.109375" customWidth="1"/>
    <col min="14" max="14" width="12.33203125" customWidth="1"/>
    <col min="17" max="17" width="12.109375" customWidth="1"/>
    <col min="18" max="18" width="12.5546875" customWidth="1"/>
    <col min="19" max="19" width="11" customWidth="1"/>
    <col min="20" max="20" width="10.6640625" customWidth="1"/>
    <col min="21" max="21" width="10.5546875" customWidth="1"/>
  </cols>
  <sheetData>
    <row r="1" spans="1:21" ht="68.25" customHeight="1" x14ac:dyDescent="0.5">
      <c r="C1" s="39" t="s">
        <v>186</v>
      </c>
      <c r="D1" s="39"/>
      <c r="E1" s="39"/>
      <c r="F1" s="39"/>
      <c r="G1" s="39"/>
      <c r="H1" s="39"/>
      <c r="I1" s="39" t="s">
        <v>187</v>
      </c>
      <c r="J1" s="39"/>
      <c r="K1" s="39"/>
      <c r="L1" s="39"/>
      <c r="M1" s="39"/>
      <c r="N1" s="39"/>
      <c r="O1" s="39" t="s">
        <v>1891</v>
      </c>
      <c r="P1" s="39"/>
      <c r="Q1" s="39"/>
      <c r="R1" s="39"/>
    </row>
    <row r="2" spans="1:21" ht="72" x14ac:dyDescent="0.3">
      <c r="B2" t="s">
        <v>93</v>
      </c>
      <c r="C2" t="s">
        <v>172</v>
      </c>
      <c r="D2" t="s">
        <v>173</v>
      </c>
      <c r="E2" s="7" t="s">
        <v>178</v>
      </c>
      <c r="F2" s="7" t="s">
        <v>179</v>
      </c>
      <c r="G2" s="5" t="s">
        <v>182</v>
      </c>
      <c r="H2" s="5" t="s">
        <v>183</v>
      </c>
      <c r="I2" t="s">
        <v>174</v>
      </c>
      <c r="J2" t="s">
        <v>175</v>
      </c>
      <c r="K2" s="7" t="s">
        <v>180</v>
      </c>
      <c r="L2" s="7" t="s">
        <v>181</v>
      </c>
      <c r="M2" s="5" t="s">
        <v>182</v>
      </c>
      <c r="N2" s="5" t="s">
        <v>183</v>
      </c>
      <c r="O2" t="s">
        <v>176</v>
      </c>
      <c r="P2" t="s">
        <v>177</v>
      </c>
      <c r="Q2" s="5" t="s">
        <v>184</v>
      </c>
      <c r="R2" s="5" t="s">
        <v>185</v>
      </c>
      <c r="S2" s="5" t="s">
        <v>1911</v>
      </c>
      <c r="T2" s="5" t="s">
        <v>1912</v>
      </c>
      <c r="U2" s="5" t="s">
        <v>1916</v>
      </c>
    </row>
    <row r="3" spans="1:21" x14ac:dyDescent="0.3">
      <c r="A3">
        <v>1</v>
      </c>
      <c r="B3" t="s">
        <v>548</v>
      </c>
      <c r="C3">
        <v>-0.59752904617797897</v>
      </c>
      <c r="D3">
        <v>-1.97224747523433</v>
      </c>
      <c r="E3">
        <v>0.14160008091433199</v>
      </c>
      <c r="F3">
        <v>0.85839991908566804</v>
      </c>
      <c r="G3" t="b">
        <f>IF(E3&lt;0.1, TRUE, FALSE)</f>
        <v>0</v>
      </c>
      <c r="H3" t="b">
        <f>IF(F3&lt;0.1, TRUE, FALSE)</f>
        <v>0</v>
      </c>
      <c r="I3">
        <v>-0.50345309408796701</v>
      </c>
      <c r="J3">
        <v>-1.64718052367184</v>
      </c>
      <c r="K3">
        <v>0.13694750682714699</v>
      </c>
      <c r="L3">
        <v>0.86305249317285304</v>
      </c>
      <c r="M3" t="b">
        <f>IF(K3&lt;0.1, TRUE, FALSE)</f>
        <v>0</v>
      </c>
      <c r="N3" t="b">
        <f>IF(L3&lt;0.1, TRUE, FALSE)</f>
        <v>0</v>
      </c>
      <c r="O3">
        <v>0</v>
      </c>
      <c r="P3">
        <v>0</v>
      </c>
      <c r="Q3" t="b">
        <f>IF(G3,IF(M3,TRUE,FALSE),FALSE)</f>
        <v>0</v>
      </c>
      <c r="R3" t="b">
        <f>IF(G3,FALSE,IF(H3,FALSE,IF(M3,FALSE,IF(N3,FALSE,TRUE))))</f>
        <v>1</v>
      </c>
      <c r="S3" t="b">
        <f>OR(IF(G3, IF(N3, TRUE), FALSE),IF(M3, IF(H3, TRUE), FALSE))</f>
        <v>0</v>
      </c>
      <c r="T3" t="b">
        <f>OR(IF(G3, FALSE, IF(N3, TRUE)),IF(M3, FALSE, IF(H3, TRUE)))</f>
        <v>0</v>
      </c>
      <c r="U3" t="b">
        <f>IF(Q3, FALSE, IF(R3, FALSE, IF(S3, FALSE, IF(T3, FALSE, TRUE))))</f>
        <v>0</v>
      </c>
    </row>
    <row r="4" spans="1:21" x14ac:dyDescent="0.3">
      <c r="A4">
        <v>2</v>
      </c>
      <c r="B4" t="s">
        <v>449</v>
      </c>
      <c r="C4">
        <v>-0.38706418428018602</v>
      </c>
      <c r="D4">
        <v>-2.8107348645821899</v>
      </c>
      <c r="E4">
        <v>3.6352496681302998E-2</v>
      </c>
      <c r="F4">
        <v>0.96364750331869697</v>
      </c>
      <c r="G4" t="b">
        <f t="shared" ref="G4:G18" si="0">IF(E4&lt;0.1, TRUE, FALSE)</f>
        <v>1</v>
      </c>
      <c r="H4" t="b">
        <f t="shared" ref="H4:H18" si="1">IF(F4&lt;0.1, TRUE, FALSE)</f>
        <v>0</v>
      </c>
      <c r="I4">
        <v>-6.8804370239488294E-2</v>
      </c>
      <c r="J4">
        <v>-0.942778156518851</v>
      </c>
      <c r="K4">
        <v>0.23608700091902399</v>
      </c>
      <c r="L4">
        <v>0.76391299908097599</v>
      </c>
      <c r="M4" t="b">
        <f t="shared" ref="M4:M18" si="2">IF(K4&lt;0.1, TRUE, FALSE)</f>
        <v>0</v>
      </c>
      <c r="N4" t="b">
        <f t="shared" ref="N4:N18" si="3">IF(L4&lt;0.1, TRUE, FALSE)</f>
        <v>0</v>
      </c>
      <c r="O4">
        <v>0</v>
      </c>
      <c r="P4">
        <v>0</v>
      </c>
      <c r="Q4" t="b">
        <f t="shared" ref="Q4:Q16" si="4">IF(G4,IF(M4,TRUE,FALSE),FALSE)</f>
        <v>0</v>
      </c>
      <c r="R4" t="b">
        <f t="shared" ref="R4:R67" si="5">IF(G4,FALSE,IF(H4,FALSE,IF(M4,FALSE,IF(N4,FALSE,TRUE))))</f>
        <v>0</v>
      </c>
      <c r="S4" t="b">
        <f t="shared" ref="S4:S67" si="6">OR(IF(G4, IF(N4, TRUE), FALSE),IF(M4, IF(H4, TRUE), FALSE))</f>
        <v>0</v>
      </c>
      <c r="T4" t="b">
        <f t="shared" ref="T4:T67" si="7">OR(IF(G4, FALSE, IF(N4, TRUE)),IF(M4, FALSE, IF(H4, TRUE)))</f>
        <v>0</v>
      </c>
      <c r="U4" t="b">
        <f t="shared" ref="U4:U16" si="8">IF(Q4, FALSE, IF(R4, FALSE, IF(S4, FALSE, IF(T4, FALSE, TRUE))))</f>
        <v>1</v>
      </c>
    </row>
    <row r="5" spans="1:21" x14ac:dyDescent="0.3">
      <c r="A5">
        <v>3</v>
      </c>
      <c r="B5" t="s">
        <v>450</v>
      </c>
      <c r="C5">
        <v>-0.23420624570918799</v>
      </c>
      <c r="D5">
        <v>-10.2851761431042</v>
      </c>
      <c r="E5">
        <v>4.1897351488852297E-3</v>
      </c>
      <c r="F5">
        <v>0.99581026485111501</v>
      </c>
      <c r="G5" t="b">
        <f t="shared" si="0"/>
        <v>1</v>
      </c>
      <c r="H5" t="b">
        <f t="shared" si="1"/>
        <v>0</v>
      </c>
      <c r="I5">
        <v>3.2718291751814697E-2</v>
      </c>
      <c r="J5">
        <v>1.53794893912847</v>
      </c>
      <c r="K5">
        <v>0.92772706868173005</v>
      </c>
      <c r="L5">
        <v>7.22729313182702E-2</v>
      </c>
      <c r="M5" t="b">
        <f t="shared" si="2"/>
        <v>0</v>
      </c>
      <c r="N5" t="b">
        <f t="shared" si="3"/>
        <v>1</v>
      </c>
      <c r="O5">
        <v>0</v>
      </c>
      <c r="P5">
        <v>1</v>
      </c>
      <c r="Q5" t="b">
        <f t="shared" si="4"/>
        <v>0</v>
      </c>
      <c r="R5" t="b">
        <f t="shared" si="5"/>
        <v>0</v>
      </c>
      <c r="S5" t="b">
        <f t="shared" si="6"/>
        <v>1</v>
      </c>
      <c r="T5" t="b">
        <f t="shared" si="7"/>
        <v>0</v>
      </c>
      <c r="U5" t="b">
        <f t="shared" si="8"/>
        <v>0</v>
      </c>
    </row>
    <row r="6" spans="1:21" x14ac:dyDescent="0.3">
      <c r="A6">
        <v>4</v>
      </c>
      <c r="B6" t="s">
        <v>451</v>
      </c>
      <c r="C6">
        <v>-0.32270703209819601</v>
      </c>
      <c r="D6">
        <v>-3.5588864325476899</v>
      </c>
      <c r="E6">
        <v>1.1111111111111099E-2</v>
      </c>
      <c r="F6">
        <v>0.98888888888888904</v>
      </c>
      <c r="G6" t="b">
        <f t="shared" si="0"/>
        <v>1</v>
      </c>
      <c r="H6" t="b">
        <f t="shared" si="1"/>
        <v>0</v>
      </c>
      <c r="I6">
        <v>-0.20591678075415101</v>
      </c>
      <c r="J6">
        <v>-4.9413615169051699</v>
      </c>
      <c r="K6">
        <v>7.4074074074074103E-3</v>
      </c>
      <c r="L6">
        <v>0.99259259259259303</v>
      </c>
      <c r="M6" t="b">
        <f t="shared" si="2"/>
        <v>1</v>
      </c>
      <c r="N6" t="b">
        <f t="shared" si="3"/>
        <v>0</v>
      </c>
      <c r="O6">
        <v>0</v>
      </c>
      <c r="P6">
        <v>0</v>
      </c>
      <c r="Q6" t="b">
        <f t="shared" si="4"/>
        <v>1</v>
      </c>
      <c r="R6" t="b">
        <f t="shared" si="5"/>
        <v>0</v>
      </c>
      <c r="S6" t="b">
        <f t="shared" si="6"/>
        <v>0</v>
      </c>
      <c r="T6" t="b">
        <f t="shared" si="7"/>
        <v>0</v>
      </c>
      <c r="U6" t="b">
        <f t="shared" si="8"/>
        <v>0</v>
      </c>
    </row>
    <row r="7" spans="1:21" x14ac:dyDescent="0.3">
      <c r="A7">
        <v>5</v>
      </c>
      <c r="B7" t="s">
        <v>452</v>
      </c>
      <c r="C7">
        <v>-1.11384821904574E-2</v>
      </c>
      <c r="D7">
        <v>-0.21932934717753899</v>
      </c>
      <c r="E7">
        <v>0.77291242362525503</v>
      </c>
      <c r="F7">
        <v>0.227087576374745</v>
      </c>
      <c r="G7" t="b">
        <f t="shared" si="0"/>
        <v>0</v>
      </c>
      <c r="H7" t="b">
        <f t="shared" si="1"/>
        <v>0</v>
      </c>
      <c r="I7">
        <v>-0.141345736121056</v>
      </c>
      <c r="J7">
        <v>-2.0860934028017302</v>
      </c>
      <c r="K7">
        <v>0.23421588594704701</v>
      </c>
      <c r="L7">
        <v>0.76578411405295299</v>
      </c>
      <c r="M7" t="b">
        <f t="shared" si="2"/>
        <v>0</v>
      </c>
      <c r="N7" t="b">
        <f t="shared" si="3"/>
        <v>0</v>
      </c>
      <c r="O7">
        <v>0</v>
      </c>
      <c r="P7">
        <v>0</v>
      </c>
      <c r="Q7" t="b">
        <f t="shared" si="4"/>
        <v>0</v>
      </c>
      <c r="R7" t="b">
        <f t="shared" si="5"/>
        <v>1</v>
      </c>
      <c r="S7" t="b">
        <f t="shared" si="6"/>
        <v>0</v>
      </c>
      <c r="T7" t="b">
        <f t="shared" si="7"/>
        <v>0</v>
      </c>
      <c r="U7" t="b">
        <f t="shared" si="8"/>
        <v>0</v>
      </c>
    </row>
    <row r="8" spans="1:21" x14ac:dyDescent="0.3">
      <c r="A8">
        <v>6</v>
      </c>
      <c r="B8" t="s">
        <v>508</v>
      </c>
      <c r="C8">
        <v>-0.70318560228895299</v>
      </c>
      <c r="D8">
        <v>-5.7394930945687097</v>
      </c>
      <c r="E8">
        <v>5.1813471502590702E-3</v>
      </c>
      <c r="F8">
        <v>0.99481865284974103</v>
      </c>
      <c r="G8" t="b">
        <f t="shared" si="0"/>
        <v>1</v>
      </c>
      <c r="H8" t="b">
        <f t="shared" si="1"/>
        <v>0</v>
      </c>
      <c r="I8">
        <v>6.7309502396973406E-2</v>
      </c>
      <c r="J8">
        <v>0.588854343289827</v>
      </c>
      <c r="K8">
        <v>0.78497409326424905</v>
      </c>
      <c r="L8">
        <v>0.215025906735751</v>
      </c>
      <c r="M8" t="b">
        <f t="shared" si="2"/>
        <v>0</v>
      </c>
      <c r="N8" t="b">
        <f t="shared" si="3"/>
        <v>0</v>
      </c>
      <c r="O8">
        <v>0</v>
      </c>
      <c r="P8">
        <v>1</v>
      </c>
      <c r="Q8" t="b">
        <f t="shared" si="4"/>
        <v>0</v>
      </c>
      <c r="R8" t="b">
        <f t="shared" si="5"/>
        <v>0</v>
      </c>
      <c r="S8" t="b">
        <f t="shared" si="6"/>
        <v>0</v>
      </c>
      <c r="T8" t="b">
        <f t="shared" si="7"/>
        <v>0</v>
      </c>
      <c r="U8" t="b">
        <f t="shared" si="8"/>
        <v>1</v>
      </c>
    </row>
    <row r="9" spans="1:21" x14ac:dyDescent="0.3">
      <c r="A9">
        <v>7</v>
      </c>
      <c r="B9" t="s">
        <v>453</v>
      </c>
      <c r="C9">
        <v>-1.58713278215618</v>
      </c>
      <c r="D9">
        <v>-8.5866567945000103</v>
      </c>
      <c r="E9">
        <v>0</v>
      </c>
      <c r="F9">
        <v>1</v>
      </c>
      <c r="G9" t="b">
        <f t="shared" si="0"/>
        <v>1</v>
      </c>
      <c r="H9" t="b">
        <f t="shared" si="1"/>
        <v>0</v>
      </c>
      <c r="I9">
        <v>-0.150121895194158</v>
      </c>
      <c r="J9">
        <v>-2.8042173475299301</v>
      </c>
      <c r="K9">
        <v>6.6152149944873201E-3</v>
      </c>
      <c r="L9">
        <v>0.99338478500551297</v>
      </c>
      <c r="M9" t="b">
        <f t="shared" si="2"/>
        <v>1</v>
      </c>
      <c r="N9" t="b">
        <f t="shared" si="3"/>
        <v>0</v>
      </c>
      <c r="O9">
        <v>0</v>
      </c>
      <c r="P9">
        <v>0</v>
      </c>
      <c r="Q9" t="b">
        <f t="shared" si="4"/>
        <v>1</v>
      </c>
      <c r="R9" t="b">
        <f t="shared" si="5"/>
        <v>0</v>
      </c>
      <c r="S9" t="b">
        <f t="shared" si="6"/>
        <v>0</v>
      </c>
      <c r="T9" t="b">
        <f t="shared" si="7"/>
        <v>0</v>
      </c>
      <c r="U9" t="b">
        <f t="shared" si="8"/>
        <v>0</v>
      </c>
    </row>
    <row r="10" spans="1:21" x14ac:dyDescent="0.3">
      <c r="A10">
        <v>8</v>
      </c>
      <c r="B10" t="s">
        <v>511</v>
      </c>
      <c r="C10">
        <v>-0.22475111536532699</v>
      </c>
      <c r="D10">
        <v>-2.40873438489341</v>
      </c>
      <c r="E10">
        <v>0.100396301188904</v>
      </c>
      <c r="F10">
        <v>0.89960369881109603</v>
      </c>
      <c r="G10" t="b">
        <f t="shared" si="0"/>
        <v>0</v>
      </c>
      <c r="H10" t="b">
        <f t="shared" si="1"/>
        <v>0</v>
      </c>
      <c r="I10">
        <v>-0.24123436094554801</v>
      </c>
      <c r="J10">
        <v>-4.11540257365073</v>
      </c>
      <c r="K10">
        <v>1.98150594451783E-2</v>
      </c>
      <c r="L10">
        <v>0.98018494055482197</v>
      </c>
      <c r="M10" t="b">
        <f t="shared" si="2"/>
        <v>1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  <c r="S10" t="b">
        <f t="shared" si="6"/>
        <v>0</v>
      </c>
      <c r="T10" t="b">
        <f t="shared" si="7"/>
        <v>0</v>
      </c>
      <c r="U10" t="b">
        <f t="shared" si="8"/>
        <v>1</v>
      </c>
    </row>
    <row r="11" spans="1:21" x14ac:dyDescent="0.3">
      <c r="A11">
        <v>9</v>
      </c>
      <c r="B11" t="s">
        <v>550</v>
      </c>
      <c r="C11">
        <v>-0.232713291568207</v>
      </c>
      <c r="D11">
        <v>-0.34173892652958099</v>
      </c>
      <c r="E11">
        <v>0.77662037037037002</v>
      </c>
      <c r="F11">
        <v>0.22337962962963001</v>
      </c>
      <c r="G11" t="b">
        <f t="shared" si="0"/>
        <v>0</v>
      </c>
      <c r="H11" t="b">
        <f t="shared" si="1"/>
        <v>0</v>
      </c>
      <c r="I11">
        <v>-0.48682576186161902</v>
      </c>
      <c r="J11">
        <v>-0.34146039695235397</v>
      </c>
      <c r="K11">
        <v>0.37847222222222199</v>
      </c>
      <c r="L11">
        <v>0.62152777777777801</v>
      </c>
      <c r="M11" t="b">
        <f t="shared" si="2"/>
        <v>0</v>
      </c>
      <c r="N11" t="b">
        <f t="shared" si="3"/>
        <v>0</v>
      </c>
      <c r="O11">
        <v>0</v>
      </c>
      <c r="P11">
        <v>0</v>
      </c>
      <c r="Q11" t="b">
        <f t="shared" si="4"/>
        <v>0</v>
      </c>
      <c r="R11" t="b">
        <f t="shared" si="5"/>
        <v>1</v>
      </c>
      <c r="S11" t="b">
        <f t="shared" si="6"/>
        <v>0</v>
      </c>
      <c r="T11" t="b">
        <f t="shared" si="7"/>
        <v>0</v>
      </c>
      <c r="U11" t="b">
        <f t="shared" si="8"/>
        <v>0</v>
      </c>
    </row>
    <row r="12" spans="1:21" x14ac:dyDescent="0.3">
      <c r="A12">
        <v>10</v>
      </c>
      <c r="B12" t="s">
        <v>454</v>
      </c>
      <c r="C12">
        <v>-0.20273116693667101</v>
      </c>
      <c r="D12">
        <v>-4.6344244158752304</v>
      </c>
      <c r="E12">
        <v>1.08108108108108E-3</v>
      </c>
      <c r="F12">
        <v>0.99891891891891904</v>
      </c>
      <c r="G12" t="b">
        <f t="shared" si="0"/>
        <v>1</v>
      </c>
      <c r="H12" t="b">
        <f t="shared" si="1"/>
        <v>0</v>
      </c>
      <c r="I12">
        <v>-0.43910150133693698</v>
      </c>
      <c r="J12">
        <v>-6.4187338662151001</v>
      </c>
      <c r="K12">
        <v>8.6486486486486505E-3</v>
      </c>
      <c r="L12">
        <v>0.991351351351351</v>
      </c>
      <c r="M12" t="b">
        <f t="shared" si="2"/>
        <v>1</v>
      </c>
      <c r="N12" t="b">
        <f t="shared" si="3"/>
        <v>0</v>
      </c>
      <c r="O12">
        <v>0</v>
      </c>
      <c r="P12">
        <v>0</v>
      </c>
      <c r="Q12" t="b">
        <f t="shared" si="4"/>
        <v>1</v>
      </c>
      <c r="R12" t="b">
        <f t="shared" si="5"/>
        <v>0</v>
      </c>
      <c r="S12" t="b">
        <f t="shared" si="6"/>
        <v>0</v>
      </c>
      <c r="T12" t="b">
        <f t="shared" si="7"/>
        <v>0</v>
      </c>
      <c r="U12" t="b">
        <f t="shared" si="8"/>
        <v>0</v>
      </c>
    </row>
    <row r="13" spans="1:21" x14ac:dyDescent="0.3">
      <c r="A13">
        <v>11</v>
      </c>
      <c r="B13" t="s">
        <v>455</v>
      </c>
      <c r="C13">
        <v>1.3049961151762501E-2</v>
      </c>
      <c r="D13">
        <v>0.25491331165959202</v>
      </c>
      <c r="E13">
        <v>0.85533262935586096</v>
      </c>
      <c r="F13">
        <v>0.14466737064413901</v>
      </c>
      <c r="G13" t="b">
        <f t="shared" si="0"/>
        <v>0</v>
      </c>
      <c r="H13" t="b">
        <f t="shared" si="1"/>
        <v>0</v>
      </c>
      <c r="I13">
        <v>-0.498284395743473</v>
      </c>
      <c r="J13">
        <v>-3.9410226598105198</v>
      </c>
      <c r="K13">
        <v>7.91974656810982E-2</v>
      </c>
      <c r="L13">
        <v>0.92080253431890202</v>
      </c>
      <c r="M13" t="b">
        <f t="shared" si="2"/>
        <v>1</v>
      </c>
      <c r="N13" t="b">
        <f t="shared" si="3"/>
        <v>0</v>
      </c>
      <c r="O13">
        <v>1</v>
      </c>
      <c r="P13">
        <v>0</v>
      </c>
      <c r="Q13" t="b">
        <f t="shared" si="4"/>
        <v>0</v>
      </c>
      <c r="R13" t="b">
        <f t="shared" si="5"/>
        <v>0</v>
      </c>
      <c r="S13" t="b">
        <f t="shared" si="6"/>
        <v>0</v>
      </c>
      <c r="T13" t="b">
        <f t="shared" si="7"/>
        <v>0</v>
      </c>
      <c r="U13" t="b">
        <f t="shared" si="8"/>
        <v>1</v>
      </c>
    </row>
    <row r="14" spans="1:21" x14ac:dyDescent="0.3">
      <c r="A14">
        <v>12</v>
      </c>
      <c r="B14" t="s">
        <v>456</v>
      </c>
      <c r="C14">
        <v>-2.4154265829073401E-2</v>
      </c>
      <c r="D14">
        <v>-0.13672888258613999</v>
      </c>
      <c r="E14">
        <v>0.40239912758996699</v>
      </c>
      <c r="F14">
        <v>0.59760087241003301</v>
      </c>
      <c r="G14" t="b">
        <f t="shared" si="0"/>
        <v>0</v>
      </c>
      <c r="H14" t="b">
        <f t="shared" si="1"/>
        <v>0</v>
      </c>
      <c r="I14">
        <v>-0.15957457133632499</v>
      </c>
      <c r="J14">
        <v>-0.76012252612678299</v>
      </c>
      <c r="K14">
        <v>0.36095965103598698</v>
      </c>
      <c r="L14">
        <v>0.63904034896401296</v>
      </c>
      <c r="M14" t="b">
        <f t="shared" si="2"/>
        <v>0</v>
      </c>
      <c r="N14" t="b">
        <f t="shared" si="3"/>
        <v>0</v>
      </c>
      <c r="O14">
        <v>0</v>
      </c>
      <c r="P14">
        <v>0</v>
      </c>
      <c r="Q14" t="b">
        <f t="shared" si="4"/>
        <v>0</v>
      </c>
      <c r="R14" t="b">
        <f t="shared" si="5"/>
        <v>1</v>
      </c>
      <c r="S14" t="b">
        <f t="shared" si="6"/>
        <v>0</v>
      </c>
      <c r="T14" t="b">
        <f t="shared" si="7"/>
        <v>0</v>
      </c>
      <c r="U14" t="b">
        <f t="shared" si="8"/>
        <v>0</v>
      </c>
    </row>
    <row r="15" spans="1:21" x14ac:dyDescent="0.3">
      <c r="A15">
        <v>13</v>
      </c>
      <c r="B15" t="s">
        <v>457</v>
      </c>
      <c r="C15">
        <v>-7.1034269543512593E-2</v>
      </c>
      <c r="D15">
        <v>-1.26249306687902</v>
      </c>
      <c r="E15">
        <v>0.39947780678851202</v>
      </c>
      <c r="F15">
        <v>0.60052219321148803</v>
      </c>
      <c r="G15" t="b">
        <f t="shared" si="0"/>
        <v>0</v>
      </c>
      <c r="H15" t="b">
        <f t="shared" si="1"/>
        <v>0</v>
      </c>
      <c r="I15">
        <v>-1.6479955970464501E-2</v>
      </c>
      <c r="J15">
        <v>-7.02893632122953E-2</v>
      </c>
      <c r="K15">
        <v>0.51697127937336795</v>
      </c>
      <c r="L15">
        <v>0.48302872062663199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1</v>
      </c>
      <c r="S15" t="b">
        <f t="shared" si="6"/>
        <v>0</v>
      </c>
      <c r="T15" t="b">
        <f t="shared" si="7"/>
        <v>0</v>
      </c>
      <c r="U15" t="b">
        <f t="shared" si="8"/>
        <v>0</v>
      </c>
    </row>
    <row r="16" spans="1:21" x14ac:dyDescent="0.3">
      <c r="A16">
        <v>14</v>
      </c>
      <c r="B16" t="s">
        <v>458</v>
      </c>
      <c r="C16">
        <v>-1.05727504389257</v>
      </c>
      <c r="D16">
        <v>-6.8872451543129696</v>
      </c>
      <c r="E16">
        <v>1.24843945068664E-3</v>
      </c>
      <c r="F16">
        <v>0.99875156054931302</v>
      </c>
      <c r="G16" t="b">
        <f t="shared" si="0"/>
        <v>1</v>
      </c>
      <c r="H16" t="b">
        <f t="shared" si="1"/>
        <v>0</v>
      </c>
      <c r="I16">
        <v>-0.40379364847970101</v>
      </c>
      <c r="J16">
        <v>-4.6083767742447703</v>
      </c>
      <c r="K16">
        <v>0</v>
      </c>
      <c r="L16">
        <v>1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  <c r="S16" t="b">
        <f t="shared" si="6"/>
        <v>0</v>
      </c>
      <c r="T16" t="b">
        <f t="shared" si="7"/>
        <v>0</v>
      </c>
      <c r="U16" t="b">
        <f t="shared" si="8"/>
        <v>0</v>
      </c>
    </row>
    <row r="17" spans="1:21" x14ac:dyDescent="0.3">
      <c r="A17">
        <v>15</v>
      </c>
      <c r="B17" t="s">
        <v>459</v>
      </c>
      <c r="C17">
        <v>-0.511762994246869</v>
      </c>
      <c r="D17">
        <v>-2.8159553104689001</v>
      </c>
      <c r="E17">
        <v>8.0545229244114003E-2</v>
      </c>
      <c r="F17">
        <v>0.919454770755886</v>
      </c>
      <c r="G17" t="b">
        <f t="shared" si="0"/>
        <v>1</v>
      </c>
      <c r="H17" t="b">
        <f t="shared" si="1"/>
        <v>0</v>
      </c>
      <c r="I17">
        <v>-0.13477365347398301</v>
      </c>
      <c r="J17">
        <v>-1.84069832981541</v>
      </c>
      <c r="K17">
        <v>0.28872366790582399</v>
      </c>
      <c r="L17">
        <v>0.71127633209417596</v>
      </c>
      <c r="M17" t="b">
        <f t="shared" si="2"/>
        <v>0</v>
      </c>
      <c r="N17" t="b">
        <f t="shared" si="3"/>
        <v>0</v>
      </c>
      <c r="O17">
        <v>0</v>
      </c>
      <c r="P17">
        <v>0</v>
      </c>
      <c r="Q17" t="b">
        <f t="shared" ref="Q17:Q18" si="9">IF(G17,IF(M17,TRUE,FALSE),FALSE)</f>
        <v>0</v>
      </c>
      <c r="R17" t="b">
        <f t="shared" si="5"/>
        <v>0</v>
      </c>
      <c r="S17" t="b">
        <f t="shared" ref="S17:S18" si="10">OR(IF(G17, IF(N17, TRUE), FALSE),IF(M17, IF(H17, TRUE), FALSE))</f>
        <v>0</v>
      </c>
      <c r="T17" t="b">
        <f t="shared" ref="T17:T18" si="11">OR(IF(G17, FALSE, IF(N17, TRUE)),IF(M17, FALSE, IF(H17, TRUE)))</f>
        <v>0</v>
      </c>
      <c r="U17" t="b">
        <f>IF(Q17, FALSE, IF(R17, FALSE, IF(S17, FALSE, IF(T17, FALSE, TRUE))))</f>
        <v>1</v>
      </c>
    </row>
    <row r="18" spans="1:21" x14ac:dyDescent="0.3">
      <c r="A18">
        <v>16</v>
      </c>
      <c r="B18" t="s">
        <v>460</v>
      </c>
      <c r="C18">
        <v>-0.122024368418981</v>
      </c>
      <c r="D18">
        <v>-0.81628224099364599</v>
      </c>
      <c r="E18">
        <v>0.41686182669789201</v>
      </c>
      <c r="F18">
        <v>0.58313817330210804</v>
      </c>
      <c r="G18" t="b">
        <f t="shared" si="0"/>
        <v>0</v>
      </c>
      <c r="H18" t="b">
        <f t="shared" si="1"/>
        <v>0</v>
      </c>
      <c r="I18">
        <v>-0.70765948060126405</v>
      </c>
      <c r="J18">
        <v>-1.4895959963641301</v>
      </c>
      <c r="K18">
        <v>0.149882903981265</v>
      </c>
      <c r="L18">
        <v>0.85011709601873497</v>
      </c>
      <c r="M18" t="b">
        <f t="shared" si="2"/>
        <v>0</v>
      </c>
      <c r="N18" t="b">
        <f t="shared" si="3"/>
        <v>0</v>
      </c>
      <c r="O18">
        <v>0</v>
      </c>
      <c r="P18">
        <v>0</v>
      </c>
      <c r="Q18" t="b">
        <f t="shared" si="9"/>
        <v>0</v>
      </c>
      <c r="R18" t="b">
        <f t="shared" si="5"/>
        <v>1</v>
      </c>
      <c r="S18" t="b">
        <f t="shared" si="10"/>
        <v>0</v>
      </c>
      <c r="T18" t="b">
        <f t="shared" si="11"/>
        <v>0</v>
      </c>
      <c r="U18" t="b">
        <f>IF(Q18, FALSE, IF(R18, FALSE, IF(S18, FALSE, IF(T18, FALSE, TRUE))))</f>
        <v>0</v>
      </c>
    </row>
    <row r="19" spans="1:21" x14ac:dyDescent="0.3">
      <c r="A19">
        <v>17</v>
      </c>
      <c r="B19" t="s">
        <v>461</v>
      </c>
      <c r="C19">
        <v>-0.350693445934606</v>
      </c>
      <c r="D19">
        <v>-1.4160839129573699</v>
      </c>
      <c r="E19">
        <v>6.2111801242236003E-3</v>
      </c>
      <c r="F19">
        <v>0.99378881987577605</v>
      </c>
      <c r="G19" t="b">
        <f t="shared" ref="G19" si="12">IF(E19&lt;0.1, TRUE, FALSE)</f>
        <v>1</v>
      </c>
      <c r="H19" t="b">
        <f t="shared" ref="H19" si="13">IF(F19&lt;0.1, TRUE, FALSE)</f>
        <v>0</v>
      </c>
      <c r="I19">
        <v>-0.83684091567871099</v>
      </c>
      <c r="J19">
        <v>-1.61518771863157</v>
      </c>
      <c r="K19">
        <v>0</v>
      </c>
      <c r="L19">
        <v>1</v>
      </c>
      <c r="M19" t="b">
        <f t="shared" ref="M19" si="14">IF(K19&lt;0.1, TRUE, FALSE)</f>
        <v>1</v>
      </c>
      <c r="N19" t="b">
        <f t="shared" ref="N19" si="15">IF(L19&lt;0.1, TRUE, FALSE)</f>
        <v>0</v>
      </c>
      <c r="O19">
        <v>0</v>
      </c>
      <c r="P19">
        <v>0</v>
      </c>
      <c r="Q19" t="b">
        <f t="shared" ref="Q19" si="16">IF(G19,IF(M19,TRUE,FALSE),FALSE)</f>
        <v>1</v>
      </c>
      <c r="R19" t="b">
        <f t="shared" si="5"/>
        <v>0</v>
      </c>
      <c r="S19" t="b">
        <f t="shared" si="6"/>
        <v>0</v>
      </c>
      <c r="T19" t="b">
        <f t="shared" si="7"/>
        <v>0</v>
      </c>
      <c r="U19" t="b">
        <f t="shared" ref="U19:U79" si="17">IF(Q19, FALSE, IF(R19, FALSE, IF(S19, FALSE, IF(T19, FALSE, TRUE))))</f>
        <v>0</v>
      </c>
    </row>
    <row r="20" spans="1:21" x14ac:dyDescent="0.3">
      <c r="A20">
        <v>18</v>
      </c>
      <c r="B20" t="s">
        <v>462</v>
      </c>
      <c r="C20">
        <v>-4.2036287100874002E-2</v>
      </c>
      <c r="D20">
        <v>-0.73458148376328403</v>
      </c>
      <c r="E20">
        <v>0.43525571273122998</v>
      </c>
      <c r="F20">
        <v>0.56474428726877002</v>
      </c>
      <c r="G20" t="b">
        <f t="shared" ref="G20:G40" si="18">IF(E20&lt;0.1, TRUE, FALSE)</f>
        <v>0</v>
      </c>
      <c r="H20" t="b">
        <f t="shared" ref="H20:H40" si="19">IF(F20&lt;0.1, TRUE, FALSE)</f>
        <v>0</v>
      </c>
      <c r="I20">
        <v>-0.35792569669735302</v>
      </c>
      <c r="J20">
        <v>-3.6044571981524398</v>
      </c>
      <c r="K20">
        <v>6.5288356909684403E-2</v>
      </c>
      <c r="L20">
        <v>0.93471164309031596</v>
      </c>
      <c r="M20" t="b">
        <f t="shared" ref="M20:M30" si="20">IF(K20&lt;0.1, TRUE, FALSE)</f>
        <v>1</v>
      </c>
      <c r="N20" t="b">
        <f t="shared" ref="N20:N30" si="21">IF(L20&lt;0.1, TRUE, FALSE)</f>
        <v>0</v>
      </c>
      <c r="O20">
        <v>0</v>
      </c>
      <c r="P20">
        <v>0</v>
      </c>
      <c r="Q20" t="b">
        <f t="shared" ref="Q20:Q74" si="22">IF(G20,IF(M20,TRUE,FALSE),FALSE)</f>
        <v>0</v>
      </c>
      <c r="R20" t="b">
        <f t="shared" si="5"/>
        <v>0</v>
      </c>
      <c r="S20" t="b">
        <f t="shared" si="6"/>
        <v>0</v>
      </c>
      <c r="T20" t="b">
        <f t="shared" si="7"/>
        <v>0</v>
      </c>
      <c r="U20" t="b">
        <f t="shared" si="17"/>
        <v>1</v>
      </c>
    </row>
    <row r="21" spans="1:21" x14ac:dyDescent="0.3">
      <c r="A21">
        <v>19</v>
      </c>
      <c r="B21" t="s">
        <v>553</v>
      </c>
      <c r="C21">
        <v>-9.7759429048371704E-2</v>
      </c>
      <c r="D21">
        <v>-0.36738335048220999</v>
      </c>
      <c r="E21">
        <v>0.52755102040816304</v>
      </c>
      <c r="F21">
        <v>0.47244897959183701</v>
      </c>
      <c r="G21" t="b">
        <f t="shared" si="18"/>
        <v>0</v>
      </c>
      <c r="H21" t="b">
        <f t="shared" si="19"/>
        <v>0</v>
      </c>
      <c r="I21">
        <v>-0.18610380231886101</v>
      </c>
      <c r="J21">
        <v>-0.39201164677550898</v>
      </c>
      <c r="K21">
        <v>0.52653061224489806</v>
      </c>
      <c r="L21">
        <v>0.473469387755102</v>
      </c>
      <c r="M21" t="b">
        <f t="shared" si="20"/>
        <v>0</v>
      </c>
      <c r="N21" t="b">
        <f t="shared" si="21"/>
        <v>0</v>
      </c>
      <c r="O21">
        <v>0</v>
      </c>
      <c r="P21">
        <v>0</v>
      </c>
      <c r="Q21" t="b">
        <f t="shared" si="22"/>
        <v>0</v>
      </c>
      <c r="R21" t="b">
        <f t="shared" si="5"/>
        <v>1</v>
      </c>
      <c r="S21" t="b">
        <f t="shared" si="6"/>
        <v>0</v>
      </c>
      <c r="T21" t="b">
        <f t="shared" si="7"/>
        <v>0</v>
      </c>
      <c r="U21" t="b">
        <f t="shared" si="17"/>
        <v>0</v>
      </c>
    </row>
    <row r="22" spans="1:21" x14ac:dyDescent="0.3">
      <c r="A22">
        <v>20</v>
      </c>
      <c r="B22" t="s">
        <v>463</v>
      </c>
      <c r="C22">
        <v>-0.28751848565376897</v>
      </c>
      <c r="D22">
        <v>-0.7665430151</v>
      </c>
      <c r="E22">
        <v>0.57557557557557604</v>
      </c>
      <c r="F22">
        <v>0.42442442442442402</v>
      </c>
      <c r="G22" t="b">
        <f t="shared" si="18"/>
        <v>0</v>
      </c>
      <c r="H22" t="b">
        <f t="shared" si="19"/>
        <v>0</v>
      </c>
      <c r="I22">
        <v>-0.121551344306616</v>
      </c>
      <c r="J22">
        <v>-0.60721992917100598</v>
      </c>
      <c r="K22">
        <v>0.69769769769769796</v>
      </c>
      <c r="L22">
        <v>0.30230230230230198</v>
      </c>
      <c r="M22" t="b">
        <f t="shared" si="20"/>
        <v>0</v>
      </c>
      <c r="N22" t="b">
        <f t="shared" si="21"/>
        <v>0</v>
      </c>
      <c r="O22">
        <v>0</v>
      </c>
      <c r="P22">
        <v>0</v>
      </c>
      <c r="Q22" t="b">
        <f t="shared" si="22"/>
        <v>0</v>
      </c>
      <c r="R22" t="b">
        <f t="shared" si="5"/>
        <v>1</v>
      </c>
      <c r="S22" t="b">
        <f t="shared" si="6"/>
        <v>0</v>
      </c>
      <c r="T22" t="b">
        <f t="shared" si="7"/>
        <v>0</v>
      </c>
      <c r="U22" t="b">
        <f t="shared" si="17"/>
        <v>0</v>
      </c>
    </row>
    <row r="23" spans="1:21" x14ac:dyDescent="0.3">
      <c r="A23">
        <v>21</v>
      </c>
      <c r="B23" t="s">
        <v>464</v>
      </c>
      <c r="C23">
        <v>-0.13743393175227001</v>
      </c>
      <c r="D23">
        <v>-4.4316363994218202</v>
      </c>
      <c r="E23">
        <v>2.70812437311936E-2</v>
      </c>
      <c r="F23">
        <v>0.97291875626880597</v>
      </c>
      <c r="G23" t="b">
        <f t="shared" si="18"/>
        <v>1</v>
      </c>
      <c r="H23" t="b">
        <f t="shared" si="19"/>
        <v>0</v>
      </c>
      <c r="I23">
        <v>2.2919521529035598E-2</v>
      </c>
      <c r="J23">
        <v>1.2445604145519</v>
      </c>
      <c r="K23">
        <v>0.86960882647943805</v>
      </c>
      <c r="L23">
        <v>0.13039117352056201</v>
      </c>
      <c r="M23" t="b">
        <f t="shared" si="20"/>
        <v>0</v>
      </c>
      <c r="N23" t="b">
        <f t="shared" si="21"/>
        <v>0</v>
      </c>
      <c r="O23">
        <v>0</v>
      </c>
      <c r="P23">
        <v>1</v>
      </c>
      <c r="Q23" t="b">
        <f t="shared" si="22"/>
        <v>0</v>
      </c>
      <c r="R23" t="b">
        <f t="shared" si="5"/>
        <v>0</v>
      </c>
      <c r="S23" t="b">
        <f t="shared" si="6"/>
        <v>0</v>
      </c>
      <c r="T23" t="b">
        <f t="shared" si="7"/>
        <v>0</v>
      </c>
      <c r="U23" t="b">
        <f t="shared" si="17"/>
        <v>1</v>
      </c>
    </row>
    <row r="24" spans="1:21" x14ac:dyDescent="0.3">
      <c r="A24">
        <v>22</v>
      </c>
      <c r="B24" t="s">
        <v>520</v>
      </c>
      <c r="C24">
        <v>-0.14893269553447999</v>
      </c>
      <c r="D24">
        <v>-0.83809384394886</v>
      </c>
      <c r="E24">
        <v>0.24</v>
      </c>
      <c r="F24">
        <v>0.76</v>
      </c>
      <c r="G24" t="b">
        <f t="shared" si="18"/>
        <v>0</v>
      </c>
      <c r="H24" t="b">
        <f t="shared" si="19"/>
        <v>0</v>
      </c>
      <c r="I24">
        <v>-0.22736004257314099</v>
      </c>
      <c r="J24">
        <v>-1.1869913184987599</v>
      </c>
      <c r="K24">
        <v>0.125882352941176</v>
      </c>
      <c r="L24">
        <v>0.874117647058824</v>
      </c>
      <c r="M24" t="b">
        <f t="shared" si="20"/>
        <v>0</v>
      </c>
      <c r="N24" t="b">
        <f t="shared" si="21"/>
        <v>0</v>
      </c>
      <c r="O24">
        <v>0</v>
      </c>
      <c r="P24">
        <v>0</v>
      </c>
      <c r="Q24" t="b">
        <f t="shared" si="22"/>
        <v>0</v>
      </c>
      <c r="R24" t="b">
        <f t="shared" si="5"/>
        <v>1</v>
      </c>
      <c r="S24" t="b">
        <f t="shared" si="6"/>
        <v>0</v>
      </c>
      <c r="T24" t="b">
        <f t="shared" si="7"/>
        <v>0</v>
      </c>
      <c r="U24" t="b">
        <f t="shared" si="17"/>
        <v>0</v>
      </c>
    </row>
    <row r="25" spans="1:21" x14ac:dyDescent="0.3">
      <c r="A25">
        <v>23</v>
      </c>
      <c r="B25" t="s">
        <v>465</v>
      </c>
      <c r="C25">
        <v>-0.97817729135031195</v>
      </c>
      <c r="D25">
        <v>-2.8887059481683299</v>
      </c>
      <c r="E25">
        <v>0.02</v>
      </c>
      <c r="F25">
        <v>0.98</v>
      </c>
      <c r="G25" t="b">
        <f t="shared" si="18"/>
        <v>1</v>
      </c>
      <c r="H25" t="b">
        <f t="shared" si="19"/>
        <v>0</v>
      </c>
      <c r="I25">
        <v>-0.17059943073978301</v>
      </c>
      <c r="J25">
        <v>-3.9934692653916501</v>
      </c>
      <c r="K25">
        <v>4.2222222222222203E-2</v>
      </c>
      <c r="L25">
        <v>0.95777777777777795</v>
      </c>
      <c r="M25" t="b">
        <f t="shared" si="20"/>
        <v>1</v>
      </c>
      <c r="N25" t="b">
        <f t="shared" si="21"/>
        <v>0</v>
      </c>
      <c r="O25">
        <v>0</v>
      </c>
      <c r="P25">
        <v>0</v>
      </c>
      <c r="Q25" t="b">
        <f t="shared" si="22"/>
        <v>1</v>
      </c>
      <c r="R25" t="b">
        <f t="shared" si="5"/>
        <v>0</v>
      </c>
      <c r="S25" t="b">
        <f t="shared" si="6"/>
        <v>0</v>
      </c>
      <c r="T25" t="b">
        <f t="shared" si="7"/>
        <v>0</v>
      </c>
      <c r="U25" t="b">
        <f t="shared" si="17"/>
        <v>0</v>
      </c>
    </row>
    <row r="26" spans="1:21" x14ac:dyDescent="0.3">
      <c r="A26">
        <v>24</v>
      </c>
      <c r="B26" t="s">
        <v>466</v>
      </c>
      <c r="C26">
        <v>-5.9064565681042597E-2</v>
      </c>
      <c r="D26">
        <v>-1.2176472554793301</v>
      </c>
      <c r="E26">
        <v>0.59367945823927804</v>
      </c>
      <c r="F26">
        <v>0.40632054176072202</v>
      </c>
      <c r="G26" t="b">
        <f t="shared" si="18"/>
        <v>0</v>
      </c>
      <c r="H26" t="b">
        <f t="shared" si="19"/>
        <v>0</v>
      </c>
      <c r="I26">
        <v>-6.2245479550887897E-2</v>
      </c>
      <c r="J26">
        <v>-0.34518199346882</v>
      </c>
      <c r="K26">
        <v>0.56772009029345405</v>
      </c>
      <c r="L26">
        <v>0.43227990970654601</v>
      </c>
      <c r="M26" t="b">
        <f t="shared" si="20"/>
        <v>0</v>
      </c>
      <c r="N26" t="b">
        <f t="shared" si="21"/>
        <v>0</v>
      </c>
      <c r="O26">
        <v>0</v>
      </c>
      <c r="P26">
        <v>0</v>
      </c>
      <c r="Q26" t="b">
        <f t="shared" si="22"/>
        <v>0</v>
      </c>
      <c r="R26" t="b">
        <f t="shared" si="5"/>
        <v>1</v>
      </c>
      <c r="S26" t="b">
        <f t="shared" si="6"/>
        <v>0</v>
      </c>
      <c r="T26" t="b">
        <f t="shared" si="7"/>
        <v>0</v>
      </c>
      <c r="U26" t="b">
        <f t="shared" si="17"/>
        <v>0</v>
      </c>
    </row>
    <row r="27" spans="1:21" x14ac:dyDescent="0.3">
      <c r="A27">
        <v>25</v>
      </c>
      <c r="B27" t="s">
        <v>467</v>
      </c>
      <c r="C27">
        <v>-0.114772859009904</v>
      </c>
      <c r="D27">
        <v>-2.2300626963469901</v>
      </c>
      <c r="E27">
        <v>0.211726384364821</v>
      </c>
      <c r="F27">
        <v>0.78827361563517895</v>
      </c>
      <c r="G27" t="b">
        <f t="shared" si="18"/>
        <v>0</v>
      </c>
      <c r="H27" t="b">
        <f t="shared" si="19"/>
        <v>0</v>
      </c>
      <c r="I27">
        <v>-0.59404930210319096</v>
      </c>
      <c r="J27">
        <v>-7.7934843026707101</v>
      </c>
      <c r="K27">
        <v>1.7372421281216101E-2</v>
      </c>
      <c r="L27">
        <v>0.98262757871878403</v>
      </c>
      <c r="M27" t="b">
        <f t="shared" si="20"/>
        <v>1</v>
      </c>
      <c r="N27" t="b">
        <f t="shared" si="21"/>
        <v>0</v>
      </c>
      <c r="O27">
        <v>0</v>
      </c>
      <c r="P27">
        <v>0</v>
      </c>
      <c r="Q27" t="b">
        <f t="shared" si="22"/>
        <v>0</v>
      </c>
      <c r="R27" t="b">
        <f t="shared" si="5"/>
        <v>0</v>
      </c>
      <c r="S27" t="b">
        <f t="shared" si="6"/>
        <v>0</v>
      </c>
      <c r="T27" t="b">
        <f t="shared" si="7"/>
        <v>0</v>
      </c>
      <c r="U27" t="b">
        <f t="shared" si="17"/>
        <v>1</v>
      </c>
    </row>
    <row r="28" spans="1:21" x14ac:dyDescent="0.3">
      <c r="A28">
        <v>26</v>
      </c>
      <c r="B28" t="s">
        <v>522</v>
      </c>
      <c r="C28">
        <v>-0.20330246602204499</v>
      </c>
      <c r="D28">
        <v>-2.4407215249654999</v>
      </c>
      <c r="E28">
        <v>0.05</v>
      </c>
      <c r="F28">
        <v>0.95</v>
      </c>
      <c r="G28" t="b">
        <f t="shared" si="18"/>
        <v>1</v>
      </c>
      <c r="H28" t="b">
        <f t="shared" si="19"/>
        <v>0</v>
      </c>
      <c r="I28">
        <v>-0.12041765559008701</v>
      </c>
      <c r="J28">
        <v>-1.2904626871451299</v>
      </c>
      <c r="K28">
        <v>0.3</v>
      </c>
      <c r="L28">
        <v>0.7</v>
      </c>
      <c r="M28" t="b">
        <f t="shared" si="20"/>
        <v>0</v>
      </c>
      <c r="N28" t="b">
        <f t="shared" si="21"/>
        <v>0</v>
      </c>
      <c r="O28">
        <v>0</v>
      </c>
      <c r="P28">
        <v>0</v>
      </c>
      <c r="Q28" t="b">
        <f t="shared" si="22"/>
        <v>0</v>
      </c>
      <c r="R28" t="b">
        <f t="shared" si="5"/>
        <v>0</v>
      </c>
      <c r="S28" t="b">
        <f t="shared" si="6"/>
        <v>0</v>
      </c>
      <c r="T28" t="b">
        <f t="shared" si="7"/>
        <v>0</v>
      </c>
      <c r="U28" t="b">
        <f t="shared" si="17"/>
        <v>1</v>
      </c>
    </row>
    <row r="29" spans="1:21" x14ac:dyDescent="0.3">
      <c r="A29">
        <v>27</v>
      </c>
      <c r="B29" t="s">
        <v>468</v>
      </c>
      <c r="C29">
        <v>-0.12162034003491</v>
      </c>
      <c r="D29">
        <v>-3.2911921932533099</v>
      </c>
      <c r="E29">
        <v>8.5221143473570696E-2</v>
      </c>
      <c r="F29">
        <v>0.91477885652642899</v>
      </c>
      <c r="G29" t="b">
        <f t="shared" si="18"/>
        <v>1</v>
      </c>
      <c r="H29" t="b">
        <f t="shared" si="19"/>
        <v>0</v>
      </c>
      <c r="I29">
        <v>3.81663335885956E-2</v>
      </c>
      <c r="J29">
        <v>1.61985091586042</v>
      </c>
      <c r="K29">
        <v>0.92664509169363496</v>
      </c>
      <c r="L29">
        <v>7.3354908306364597E-2</v>
      </c>
      <c r="M29" t="b">
        <f t="shared" si="20"/>
        <v>0</v>
      </c>
      <c r="N29" t="b">
        <f t="shared" si="21"/>
        <v>1</v>
      </c>
      <c r="O29">
        <v>0</v>
      </c>
      <c r="P29">
        <v>1</v>
      </c>
      <c r="Q29" t="b">
        <f t="shared" si="22"/>
        <v>0</v>
      </c>
      <c r="R29" t="b">
        <f t="shared" si="5"/>
        <v>0</v>
      </c>
      <c r="S29" t="b">
        <f t="shared" si="6"/>
        <v>1</v>
      </c>
      <c r="T29" t="b">
        <f t="shared" si="7"/>
        <v>0</v>
      </c>
      <c r="U29" t="b">
        <f t="shared" si="17"/>
        <v>0</v>
      </c>
    </row>
    <row r="30" spans="1:21" x14ac:dyDescent="0.3">
      <c r="A30">
        <v>28</v>
      </c>
      <c r="B30" t="s">
        <v>469</v>
      </c>
      <c r="C30">
        <v>-0.585703694760765</v>
      </c>
      <c r="D30">
        <v>-3.51549758087799</v>
      </c>
      <c r="E30">
        <v>3.1479538300104901E-2</v>
      </c>
      <c r="F30">
        <v>0.96852046169989503</v>
      </c>
      <c r="G30" t="b">
        <f t="shared" si="18"/>
        <v>1</v>
      </c>
      <c r="H30" t="b">
        <f t="shared" si="19"/>
        <v>0</v>
      </c>
      <c r="I30">
        <v>-7.24545169156698E-2</v>
      </c>
      <c r="J30">
        <v>-1.5624968521490099</v>
      </c>
      <c r="K30">
        <v>0.16998950682056699</v>
      </c>
      <c r="L30">
        <v>0.83001049317943298</v>
      </c>
      <c r="M30" t="b">
        <f t="shared" si="20"/>
        <v>0</v>
      </c>
      <c r="N30" t="b">
        <f t="shared" si="21"/>
        <v>0</v>
      </c>
      <c r="O30">
        <v>0</v>
      </c>
      <c r="P30">
        <v>0</v>
      </c>
      <c r="Q30" t="b">
        <f t="shared" si="22"/>
        <v>0</v>
      </c>
      <c r="R30" t="b">
        <f t="shared" si="5"/>
        <v>0</v>
      </c>
      <c r="S30" t="b">
        <f t="shared" si="6"/>
        <v>0</v>
      </c>
      <c r="T30" t="b">
        <f t="shared" si="7"/>
        <v>0</v>
      </c>
      <c r="U30" t="b">
        <f t="shared" si="17"/>
        <v>1</v>
      </c>
    </row>
    <row r="31" spans="1:21" x14ac:dyDescent="0.3">
      <c r="A31">
        <v>29</v>
      </c>
      <c r="B31" t="s">
        <v>526</v>
      </c>
      <c r="C31">
        <v>4.5798507013254199E-2</v>
      </c>
      <c r="D31">
        <v>0.213743595444187</v>
      </c>
      <c r="E31">
        <v>0.88092729188619601</v>
      </c>
      <c r="F31">
        <v>0.11907270811380399</v>
      </c>
      <c r="G31" t="b">
        <f t="shared" si="18"/>
        <v>0</v>
      </c>
      <c r="H31" t="b">
        <f t="shared" si="19"/>
        <v>0</v>
      </c>
      <c r="I31">
        <v>-8.2309558131923893E-2</v>
      </c>
      <c r="J31">
        <v>-1.4890268579986901</v>
      </c>
      <c r="K31">
        <v>0.50579557428872501</v>
      </c>
      <c r="L31">
        <v>0.49420442571127499</v>
      </c>
      <c r="M31" t="b">
        <f t="shared" ref="M31:M42" si="23">IF(K31&lt;0.1, TRUE, FALSE)</f>
        <v>0</v>
      </c>
      <c r="N31" t="b">
        <f t="shared" ref="N31:N42" si="24">IF(L31&lt;0.1, TRUE, FALSE)</f>
        <v>0</v>
      </c>
      <c r="O31">
        <v>1</v>
      </c>
      <c r="P31">
        <v>0</v>
      </c>
      <c r="Q31" t="b">
        <f t="shared" si="22"/>
        <v>0</v>
      </c>
      <c r="R31" t="b">
        <f t="shared" si="5"/>
        <v>1</v>
      </c>
      <c r="S31" t="b">
        <f t="shared" si="6"/>
        <v>0</v>
      </c>
      <c r="T31" t="b">
        <f t="shared" si="7"/>
        <v>0</v>
      </c>
      <c r="U31" t="b">
        <f t="shared" si="17"/>
        <v>0</v>
      </c>
    </row>
    <row r="32" spans="1:21" x14ac:dyDescent="0.3">
      <c r="A32">
        <v>30</v>
      </c>
      <c r="B32" t="s">
        <v>527</v>
      </c>
      <c r="C32">
        <v>0.32203705193593002</v>
      </c>
      <c r="D32">
        <v>2.4942847369466499</v>
      </c>
      <c r="E32">
        <v>0.94713656387665202</v>
      </c>
      <c r="F32">
        <v>5.2863436123347998E-2</v>
      </c>
      <c r="G32" t="b">
        <f t="shared" si="18"/>
        <v>0</v>
      </c>
      <c r="H32" t="b">
        <f t="shared" si="19"/>
        <v>1</v>
      </c>
      <c r="I32">
        <v>-0.26498381070993399</v>
      </c>
      <c r="J32">
        <v>-2.4900403386227898</v>
      </c>
      <c r="K32">
        <v>0.18612334801762101</v>
      </c>
      <c r="L32">
        <v>0.81387665198237902</v>
      </c>
      <c r="M32" t="b">
        <f t="shared" si="23"/>
        <v>0</v>
      </c>
      <c r="N32" t="b">
        <f t="shared" si="24"/>
        <v>0</v>
      </c>
      <c r="O32">
        <v>1</v>
      </c>
      <c r="P32">
        <v>0</v>
      </c>
      <c r="Q32" t="b">
        <f t="shared" si="22"/>
        <v>0</v>
      </c>
      <c r="R32" t="b">
        <f t="shared" si="5"/>
        <v>0</v>
      </c>
      <c r="S32" t="b">
        <f t="shared" si="6"/>
        <v>0</v>
      </c>
      <c r="T32" t="b">
        <f t="shared" si="7"/>
        <v>1</v>
      </c>
      <c r="U32" t="b">
        <f t="shared" si="17"/>
        <v>0</v>
      </c>
    </row>
    <row r="33" spans="1:21" x14ac:dyDescent="0.3">
      <c r="A33">
        <v>31</v>
      </c>
      <c r="B33" t="s">
        <v>470</v>
      </c>
      <c r="C33">
        <v>8.6489760945880706E-2</v>
      </c>
      <c r="D33">
        <v>2.1952729564712898</v>
      </c>
      <c r="E33">
        <v>0.96673596673596696</v>
      </c>
      <c r="F33">
        <v>3.3264033264033301E-2</v>
      </c>
      <c r="G33" t="b">
        <f t="shared" si="18"/>
        <v>0</v>
      </c>
      <c r="H33" t="b">
        <f t="shared" si="19"/>
        <v>1</v>
      </c>
      <c r="I33">
        <v>-0.26940100584863302</v>
      </c>
      <c r="J33">
        <v>-6.2621527693632402</v>
      </c>
      <c r="K33">
        <v>2.3908523908523899E-2</v>
      </c>
      <c r="L33">
        <v>0.97609147609147595</v>
      </c>
      <c r="M33" t="b">
        <f t="shared" si="23"/>
        <v>1</v>
      </c>
      <c r="N33" t="b">
        <f t="shared" si="24"/>
        <v>0</v>
      </c>
      <c r="O33">
        <v>1</v>
      </c>
      <c r="P33">
        <v>0</v>
      </c>
      <c r="Q33" t="b">
        <f t="shared" si="22"/>
        <v>0</v>
      </c>
      <c r="R33" t="b">
        <f t="shared" si="5"/>
        <v>0</v>
      </c>
      <c r="S33" t="b">
        <f t="shared" si="6"/>
        <v>1</v>
      </c>
      <c r="T33" t="b">
        <f t="shared" si="7"/>
        <v>0</v>
      </c>
      <c r="U33" t="b">
        <f t="shared" si="17"/>
        <v>0</v>
      </c>
    </row>
    <row r="34" spans="1:21" x14ac:dyDescent="0.3">
      <c r="A34">
        <v>32</v>
      </c>
      <c r="B34" t="s">
        <v>471</v>
      </c>
      <c r="C34">
        <v>-0.24402172418351201</v>
      </c>
      <c r="D34">
        <v>-1.2559271906337699</v>
      </c>
      <c r="E34">
        <v>0.34179894179894199</v>
      </c>
      <c r="F34">
        <v>0.65820105820105801</v>
      </c>
      <c r="G34" t="b">
        <f t="shared" si="18"/>
        <v>0</v>
      </c>
      <c r="H34" t="b">
        <f t="shared" si="19"/>
        <v>0</v>
      </c>
      <c r="I34">
        <v>5.6541490587985903E-2</v>
      </c>
      <c r="J34">
        <v>0.438493129561219</v>
      </c>
      <c r="K34">
        <v>0.826455026455026</v>
      </c>
      <c r="L34">
        <v>0.173544973544974</v>
      </c>
      <c r="M34" t="b">
        <f t="shared" si="23"/>
        <v>0</v>
      </c>
      <c r="N34" t="b">
        <f t="shared" si="24"/>
        <v>0</v>
      </c>
      <c r="O34">
        <v>0</v>
      </c>
      <c r="P34">
        <v>1</v>
      </c>
      <c r="Q34" t="b">
        <f t="shared" si="22"/>
        <v>0</v>
      </c>
      <c r="R34" t="b">
        <f t="shared" si="5"/>
        <v>1</v>
      </c>
      <c r="S34" t="b">
        <f t="shared" si="6"/>
        <v>0</v>
      </c>
      <c r="T34" t="b">
        <f t="shared" si="7"/>
        <v>0</v>
      </c>
      <c r="U34" t="b">
        <f t="shared" si="17"/>
        <v>0</v>
      </c>
    </row>
    <row r="35" spans="1:21" x14ac:dyDescent="0.3">
      <c r="A35">
        <v>33</v>
      </c>
      <c r="B35" t="s">
        <v>472</v>
      </c>
      <c r="C35">
        <v>-0.16407609790899</v>
      </c>
      <c r="D35">
        <v>-2.2340938655909199</v>
      </c>
      <c r="E35">
        <v>4.5766590389016003E-2</v>
      </c>
      <c r="F35">
        <v>0.95423340961098402</v>
      </c>
      <c r="G35" t="b">
        <f t="shared" si="18"/>
        <v>1</v>
      </c>
      <c r="H35" t="b">
        <f t="shared" si="19"/>
        <v>0</v>
      </c>
      <c r="I35">
        <v>-0.52104405575020896</v>
      </c>
      <c r="J35">
        <v>-3.0678963543050601</v>
      </c>
      <c r="K35">
        <v>2.9748283752860399E-2</v>
      </c>
      <c r="L35">
        <v>0.97025171624714002</v>
      </c>
      <c r="M35" t="b">
        <f t="shared" si="23"/>
        <v>1</v>
      </c>
      <c r="N35" t="b">
        <f t="shared" si="24"/>
        <v>0</v>
      </c>
      <c r="O35">
        <v>0</v>
      </c>
      <c r="P35">
        <v>0</v>
      </c>
      <c r="Q35" t="b">
        <f t="shared" si="22"/>
        <v>1</v>
      </c>
      <c r="R35" t="b">
        <f t="shared" si="5"/>
        <v>0</v>
      </c>
      <c r="S35" t="b">
        <f t="shared" si="6"/>
        <v>0</v>
      </c>
      <c r="T35" t="b">
        <f t="shared" si="7"/>
        <v>0</v>
      </c>
      <c r="U35" t="b">
        <f t="shared" si="17"/>
        <v>0</v>
      </c>
    </row>
    <row r="36" spans="1:21" x14ac:dyDescent="0.3">
      <c r="A36">
        <v>34</v>
      </c>
      <c r="B36" t="s">
        <v>473</v>
      </c>
      <c r="C36">
        <v>-8.5230996579666998E-2</v>
      </c>
      <c r="D36">
        <v>-1.8729422333094199</v>
      </c>
      <c r="E36">
        <v>0.268862911795962</v>
      </c>
      <c r="F36">
        <v>0.731137088204038</v>
      </c>
      <c r="G36" t="b">
        <f t="shared" si="18"/>
        <v>0</v>
      </c>
      <c r="H36" t="b">
        <f t="shared" si="19"/>
        <v>0</v>
      </c>
      <c r="I36">
        <v>-0.127078083078524</v>
      </c>
      <c r="J36">
        <v>-3.6962253052814802</v>
      </c>
      <c r="K36">
        <v>6.3761955366631207E-2</v>
      </c>
      <c r="L36">
        <v>0.93623804463336902</v>
      </c>
      <c r="M36" t="b">
        <f t="shared" si="23"/>
        <v>1</v>
      </c>
      <c r="N36" t="b">
        <f t="shared" si="24"/>
        <v>0</v>
      </c>
      <c r="O36">
        <v>0</v>
      </c>
      <c r="P36">
        <v>0</v>
      </c>
      <c r="Q36" t="b">
        <f t="shared" si="22"/>
        <v>0</v>
      </c>
      <c r="R36" t="b">
        <f t="shared" si="5"/>
        <v>0</v>
      </c>
      <c r="S36" t="b">
        <f t="shared" si="6"/>
        <v>0</v>
      </c>
      <c r="T36" t="b">
        <f t="shared" si="7"/>
        <v>0</v>
      </c>
      <c r="U36" t="b">
        <f t="shared" si="17"/>
        <v>1</v>
      </c>
    </row>
    <row r="37" spans="1:21" x14ac:dyDescent="0.3">
      <c r="A37">
        <v>35</v>
      </c>
      <c r="B37" t="s">
        <v>474</v>
      </c>
      <c r="C37">
        <v>-0.71442724038755301</v>
      </c>
      <c r="D37">
        <v>-3.7954537278074998</v>
      </c>
      <c r="E37">
        <v>9.6642929806714101E-2</v>
      </c>
      <c r="F37">
        <v>0.90335707019328604</v>
      </c>
      <c r="G37" t="b">
        <f t="shared" si="18"/>
        <v>1</v>
      </c>
      <c r="H37" t="b">
        <f t="shared" si="19"/>
        <v>0</v>
      </c>
      <c r="I37">
        <v>-0.21563887353589101</v>
      </c>
      <c r="J37">
        <v>-3.4521481727082599</v>
      </c>
      <c r="K37">
        <v>8.8504577822990801E-2</v>
      </c>
      <c r="L37">
        <v>0.91149542217700896</v>
      </c>
      <c r="M37" t="b">
        <f t="shared" si="23"/>
        <v>1</v>
      </c>
      <c r="N37" t="b">
        <f t="shared" si="24"/>
        <v>0</v>
      </c>
      <c r="O37">
        <v>0</v>
      </c>
      <c r="P37">
        <v>0</v>
      </c>
      <c r="Q37" t="b">
        <f t="shared" si="22"/>
        <v>1</v>
      </c>
      <c r="R37" t="b">
        <f t="shared" si="5"/>
        <v>0</v>
      </c>
      <c r="S37" t="b">
        <f t="shared" si="6"/>
        <v>0</v>
      </c>
      <c r="T37" t="b">
        <f t="shared" si="7"/>
        <v>0</v>
      </c>
      <c r="U37" t="b">
        <f t="shared" si="17"/>
        <v>0</v>
      </c>
    </row>
    <row r="38" spans="1:21" x14ac:dyDescent="0.3">
      <c r="A38">
        <v>36</v>
      </c>
      <c r="B38" t="s">
        <v>475</v>
      </c>
      <c r="C38">
        <v>0.15237728260747299</v>
      </c>
      <c r="D38">
        <v>1.7735449856677601</v>
      </c>
      <c r="E38">
        <v>0.97294589178356705</v>
      </c>
      <c r="F38">
        <v>2.70541082164329E-2</v>
      </c>
      <c r="G38" t="b">
        <f t="shared" si="18"/>
        <v>0</v>
      </c>
      <c r="H38" t="b">
        <f t="shared" si="19"/>
        <v>1</v>
      </c>
      <c r="I38">
        <v>-7.51002082333634E-2</v>
      </c>
      <c r="J38">
        <v>-1.8532011209349999</v>
      </c>
      <c r="K38">
        <v>0.405811623246493</v>
      </c>
      <c r="L38">
        <v>0.594188376753507</v>
      </c>
      <c r="M38" t="b">
        <f t="shared" si="23"/>
        <v>0</v>
      </c>
      <c r="N38" t="b">
        <f t="shared" si="24"/>
        <v>0</v>
      </c>
      <c r="O38">
        <v>1</v>
      </c>
      <c r="P38">
        <v>0</v>
      </c>
      <c r="Q38" t="b">
        <f t="shared" si="22"/>
        <v>0</v>
      </c>
      <c r="R38" t="b">
        <f t="shared" si="5"/>
        <v>0</v>
      </c>
      <c r="S38" t="b">
        <f t="shared" si="6"/>
        <v>0</v>
      </c>
      <c r="T38" t="b">
        <f t="shared" si="7"/>
        <v>1</v>
      </c>
      <c r="U38" t="b">
        <f t="shared" si="17"/>
        <v>0</v>
      </c>
    </row>
    <row r="39" spans="1:21" x14ac:dyDescent="0.3">
      <c r="A39">
        <v>37</v>
      </c>
      <c r="B39" t="s">
        <v>476</v>
      </c>
      <c r="C39">
        <v>-0.17614216544553199</v>
      </c>
      <c r="D39">
        <v>-1.8284821669864699</v>
      </c>
      <c r="E39">
        <v>0.30635245901639302</v>
      </c>
      <c r="F39">
        <v>0.69364754098360704</v>
      </c>
      <c r="G39" t="b">
        <f t="shared" si="18"/>
        <v>0</v>
      </c>
      <c r="H39" t="b">
        <f t="shared" si="19"/>
        <v>0</v>
      </c>
      <c r="I39">
        <v>-0.14812199277278301</v>
      </c>
      <c r="J39">
        <v>-2.8322774020216501</v>
      </c>
      <c r="K39">
        <v>0.25409836065573799</v>
      </c>
      <c r="L39">
        <v>0.74590163934426201</v>
      </c>
      <c r="M39" t="b">
        <f t="shared" si="23"/>
        <v>0</v>
      </c>
      <c r="N39" t="b">
        <f t="shared" si="24"/>
        <v>0</v>
      </c>
      <c r="O39">
        <v>0</v>
      </c>
      <c r="P39">
        <v>0</v>
      </c>
      <c r="Q39" t="b">
        <f t="shared" si="22"/>
        <v>0</v>
      </c>
      <c r="R39" t="b">
        <f t="shared" si="5"/>
        <v>1</v>
      </c>
      <c r="S39" t="b">
        <f t="shared" si="6"/>
        <v>0</v>
      </c>
      <c r="T39" t="b">
        <f t="shared" si="7"/>
        <v>0</v>
      </c>
      <c r="U39" t="b">
        <f t="shared" si="17"/>
        <v>0</v>
      </c>
    </row>
    <row r="40" spans="1:21" x14ac:dyDescent="0.3">
      <c r="A40">
        <v>38</v>
      </c>
      <c r="B40" t="s">
        <v>477</v>
      </c>
      <c r="C40">
        <v>-2.3911261085311199E-2</v>
      </c>
      <c r="D40">
        <v>-0.51366596515433904</v>
      </c>
      <c r="E40">
        <v>0.48768472906403898</v>
      </c>
      <c r="F40">
        <v>0.51231527093596096</v>
      </c>
      <c r="G40" t="b">
        <f t="shared" si="18"/>
        <v>0</v>
      </c>
      <c r="H40" t="b">
        <f t="shared" si="19"/>
        <v>0</v>
      </c>
      <c r="I40">
        <v>-0.126188679470116</v>
      </c>
      <c r="J40">
        <v>-3.7524069714447199</v>
      </c>
      <c r="K40">
        <v>4.7619047619047603E-2</v>
      </c>
      <c r="L40">
        <v>0.952380952380952</v>
      </c>
      <c r="M40" t="b">
        <f t="shared" si="23"/>
        <v>1</v>
      </c>
      <c r="N40" t="b">
        <f t="shared" si="24"/>
        <v>0</v>
      </c>
      <c r="O40">
        <v>0</v>
      </c>
      <c r="P40">
        <v>0</v>
      </c>
      <c r="Q40" t="b">
        <f t="shared" si="22"/>
        <v>0</v>
      </c>
      <c r="R40" t="b">
        <f t="shared" si="5"/>
        <v>0</v>
      </c>
      <c r="S40" t="b">
        <f t="shared" si="6"/>
        <v>0</v>
      </c>
      <c r="T40" t="b">
        <f t="shared" si="7"/>
        <v>0</v>
      </c>
      <c r="U40" t="b">
        <f t="shared" si="17"/>
        <v>1</v>
      </c>
    </row>
    <row r="41" spans="1:21" x14ac:dyDescent="0.3">
      <c r="A41">
        <v>39</v>
      </c>
      <c r="B41" t="s">
        <v>532</v>
      </c>
      <c r="C41">
        <v>-0.37225422058309099</v>
      </c>
      <c r="D41">
        <v>-0.50978413316158899</v>
      </c>
      <c r="E41">
        <v>0.42825848849945197</v>
      </c>
      <c r="F41">
        <v>0.57174151150054797</v>
      </c>
      <c r="G41" t="b">
        <f t="shared" ref="G41" si="25">IF(E41&lt;0.1, TRUE, FALSE)</f>
        <v>0</v>
      </c>
      <c r="H41" t="b">
        <f t="shared" ref="H41" si="26">IF(F41&lt;0.1, TRUE, FALSE)</f>
        <v>0</v>
      </c>
      <c r="I41">
        <v>-0.46283048115516801</v>
      </c>
      <c r="J41">
        <v>-0.51236685080038102</v>
      </c>
      <c r="K41">
        <v>0.65169769989047099</v>
      </c>
      <c r="L41">
        <v>0.34830230010952901</v>
      </c>
      <c r="M41" t="b">
        <f t="shared" si="23"/>
        <v>0</v>
      </c>
      <c r="N41" t="b">
        <f t="shared" si="24"/>
        <v>0</v>
      </c>
      <c r="O41">
        <v>0</v>
      </c>
      <c r="P41">
        <v>0</v>
      </c>
      <c r="Q41" t="b">
        <f t="shared" si="22"/>
        <v>0</v>
      </c>
      <c r="R41" t="b">
        <f t="shared" si="5"/>
        <v>1</v>
      </c>
      <c r="S41" t="b">
        <f t="shared" si="6"/>
        <v>0</v>
      </c>
      <c r="T41" t="b">
        <f t="shared" si="7"/>
        <v>0</v>
      </c>
      <c r="U41" t="b">
        <f t="shared" si="17"/>
        <v>0</v>
      </c>
    </row>
    <row r="42" spans="1:21" x14ac:dyDescent="0.3">
      <c r="A42">
        <v>40</v>
      </c>
      <c r="B42" t="s">
        <v>502</v>
      </c>
      <c r="C42">
        <v>-0.12551047722679301</v>
      </c>
      <c r="D42">
        <v>-3.30204378875036</v>
      </c>
      <c r="E42">
        <v>0.144196951934349</v>
      </c>
      <c r="F42">
        <v>0.855803048065651</v>
      </c>
      <c r="G42" t="b">
        <f t="shared" ref="G42" si="27">IF(E42&lt;0.1, TRUE, FALSE)</f>
        <v>0</v>
      </c>
      <c r="H42" t="b">
        <f t="shared" ref="H42" si="28">IF(F42&lt;0.1, TRUE, FALSE)</f>
        <v>0</v>
      </c>
      <c r="I42">
        <v>-0.24008948129348001</v>
      </c>
      <c r="J42">
        <v>-2.62602476739958</v>
      </c>
      <c r="K42">
        <v>0.10668229777256701</v>
      </c>
      <c r="L42">
        <v>0.89331770222743301</v>
      </c>
      <c r="M42" t="b">
        <f t="shared" si="23"/>
        <v>0</v>
      </c>
      <c r="N42" t="b">
        <f t="shared" si="24"/>
        <v>0</v>
      </c>
      <c r="O42">
        <v>0</v>
      </c>
      <c r="P42">
        <v>0</v>
      </c>
      <c r="Q42" t="b">
        <f t="shared" si="22"/>
        <v>0</v>
      </c>
      <c r="R42" t="b">
        <f t="shared" si="5"/>
        <v>1</v>
      </c>
      <c r="S42" t="b">
        <f t="shared" si="6"/>
        <v>0</v>
      </c>
      <c r="T42" t="b">
        <f t="shared" si="7"/>
        <v>0</v>
      </c>
      <c r="U42" t="b">
        <f t="shared" si="17"/>
        <v>0</v>
      </c>
    </row>
    <row r="43" spans="1:21" x14ac:dyDescent="0.3">
      <c r="A43">
        <v>41</v>
      </c>
      <c r="B43" t="s">
        <v>478</v>
      </c>
      <c r="C43">
        <v>-0.39544339323802402</v>
      </c>
      <c r="D43">
        <v>-8.7428059847685695</v>
      </c>
      <c r="I43">
        <v>-0.58616421367461002</v>
      </c>
      <c r="J43">
        <v>-6.0975316024757298</v>
      </c>
      <c r="O43">
        <v>0</v>
      </c>
      <c r="P43">
        <v>0</v>
      </c>
      <c r="Q43" t="b">
        <f t="shared" si="22"/>
        <v>0</v>
      </c>
      <c r="R43" t="b">
        <f t="shared" si="5"/>
        <v>1</v>
      </c>
      <c r="S43" t="b">
        <f t="shared" si="6"/>
        <v>0</v>
      </c>
      <c r="T43" t="b">
        <f t="shared" si="7"/>
        <v>0</v>
      </c>
      <c r="U43" t="b">
        <f t="shared" si="17"/>
        <v>0</v>
      </c>
    </row>
    <row r="44" spans="1:21" x14ac:dyDescent="0.3">
      <c r="A44">
        <v>42</v>
      </c>
      <c r="B44" t="s">
        <v>479</v>
      </c>
      <c r="C44">
        <v>-0.17902467417110801</v>
      </c>
      <c r="D44">
        <v>-3.20505537338674</v>
      </c>
      <c r="E44">
        <v>1.6580310880829001E-2</v>
      </c>
      <c r="F44">
        <v>0.98341968911917099</v>
      </c>
      <c r="G44" t="b">
        <f t="shared" ref="G44:G79" si="29">IF(E44&lt;0.1, TRUE, FALSE)</f>
        <v>1</v>
      </c>
      <c r="H44" t="b">
        <f t="shared" ref="H44:H79" si="30">IF(F44&lt;0.1, TRUE, FALSE)</f>
        <v>0</v>
      </c>
      <c r="I44">
        <v>-7.5001974591541204E-2</v>
      </c>
      <c r="J44">
        <v>-0.90338191889298203</v>
      </c>
      <c r="K44">
        <v>0.21865284974093299</v>
      </c>
      <c r="L44">
        <v>0.78134715025906698</v>
      </c>
      <c r="M44" t="b">
        <f t="shared" ref="M44" si="31">IF(K44&lt;0.1, TRUE, FALSE)</f>
        <v>0</v>
      </c>
      <c r="N44" t="b">
        <f t="shared" ref="N44" si="32">IF(L44&lt;0.1, TRUE, FALSE)</f>
        <v>0</v>
      </c>
      <c r="O44">
        <v>0</v>
      </c>
      <c r="P44">
        <v>0</v>
      </c>
      <c r="Q44" t="b">
        <f t="shared" si="22"/>
        <v>0</v>
      </c>
      <c r="R44" t="b">
        <f t="shared" si="5"/>
        <v>0</v>
      </c>
      <c r="S44" t="b">
        <f t="shared" si="6"/>
        <v>0</v>
      </c>
      <c r="T44" t="b">
        <f t="shared" si="7"/>
        <v>0</v>
      </c>
      <c r="U44" t="b">
        <f t="shared" si="17"/>
        <v>1</v>
      </c>
    </row>
    <row r="45" spans="1:21" x14ac:dyDescent="0.3">
      <c r="A45">
        <v>43</v>
      </c>
      <c r="B45" t="s">
        <v>480</v>
      </c>
      <c r="C45">
        <v>8.2790491582118805E-2</v>
      </c>
      <c r="D45">
        <v>2.1892093420827301</v>
      </c>
      <c r="E45">
        <v>0.98183652875882899</v>
      </c>
      <c r="F45">
        <v>1.8163471241170501E-2</v>
      </c>
      <c r="G45" t="b">
        <f t="shared" si="29"/>
        <v>0</v>
      </c>
      <c r="H45" t="b">
        <f t="shared" si="30"/>
        <v>1</v>
      </c>
      <c r="I45">
        <v>-8.62305222470819E-2</v>
      </c>
      <c r="J45">
        <v>-1.48562224684137</v>
      </c>
      <c r="K45">
        <v>0.26639757820383497</v>
      </c>
      <c r="L45">
        <v>0.73360242179616597</v>
      </c>
      <c r="M45" t="b">
        <f t="shared" ref="M45:M79" si="33">IF(K45&lt;0.1, TRUE, FALSE)</f>
        <v>0</v>
      </c>
      <c r="N45" t="b">
        <f t="shared" ref="N45:N79" si="34">IF(L45&lt;0.1, TRUE, FALSE)</f>
        <v>0</v>
      </c>
      <c r="O45">
        <v>1</v>
      </c>
      <c r="P45">
        <v>0</v>
      </c>
      <c r="Q45" t="b">
        <f t="shared" si="22"/>
        <v>0</v>
      </c>
      <c r="R45" t="b">
        <f t="shared" si="5"/>
        <v>0</v>
      </c>
      <c r="S45" t="b">
        <f t="shared" si="6"/>
        <v>0</v>
      </c>
      <c r="T45" t="b">
        <f t="shared" si="7"/>
        <v>1</v>
      </c>
      <c r="U45" t="b">
        <f t="shared" si="17"/>
        <v>0</v>
      </c>
    </row>
    <row r="46" spans="1:21" x14ac:dyDescent="0.3">
      <c r="A46">
        <v>44</v>
      </c>
      <c r="B46" t="s">
        <v>481</v>
      </c>
      <c r="C46">
        <v>-2.0367377391005501</v>
      </c>
      <c r="D46">
        <v>-8.1546505192883991</v>
      </c>
      <c r="E46">
        <v>0</v>
      </c>
      <c r="F46">
        <v>1</v>
      </c>
      <c r="G46" t="b">
        <f t="shared" si="29"/>
        <v>1</v>
      </c>
      <c r="H46" t="b">
        <f t="shared" si="30"/>
        <v>0</v>
      </c>
      <c r="I46">
        <v>-1.9425728016500401</v>
      </c>
      <c r="J46">
        <v>-3.6647935956840301</v>
      </c>
      <c r="K46">
        <v>0</v>
      </c>
      <c r="L46">
        <v>1</v>
      </c>
      <c r="M46" t="b">
        <f t="shared" si="33"/>
        <v>1</v>
      </c>
      <c r="N46" t="b">
        <f t="shared" si="34"/>
        <v>0</v>
      </c>
      <c r="O46">
        <v>0</v>
      </c>
      <c r="P46">
        <v>0</v>
      </c>
      <c r="Q46" t="b">
        <f t="shared" si="22"/>
        <v>1</v>
      </c>
      <c r="R46" t="b">
        <f t="shared" si="5"/>
        <v>0</v>
      </c>
      <c r="S46" t="b">
        <f t="shared" si="6"/>
        <v>0</v>
      </c>
      <c r="T46" t="b">
        <f t="shared" si="7"/>
        <v>0</v>
      </c>
      <c r="U46" t="b">
        <f t="shared" si="17"/>
        <v>0</v>
      </c>
    </row>
    <row r="47" spans="1:21" x14ac:dyDescent="0.3">
      <c r="A47">
        <v>45</v>
      </c>
      <c r="B47" t="s">
        <v>555</v>
      </c>
      <c r="C47">
        <v>-0.88547324375627001</v>
      </c>
      <c r="D47">
        <v>-1.3661772663657701</v>
      </c>
      <c r="E47">
        <v>0.28571428571428598</v>
      </c>
      <c r="F47">
        <v>0.71428571428571397</v>
      </c>
      <c r="G47" t="b">
        <f t="shared" si="29"/>
        <v>0</v>
      </c>
      <c r="H47" t="b">
        <f t="shared" si="30"/>
        <v>0</v>
      </c>
      <c r="I47">
        <v>-1.58126902817238</v>
      </c>
      <c r="J47">
        <v>-1.20294011351029</v>
      </c>
      <c r="K47">
        <v>0.14285714285714299</v>
      </c>
      <c r="L47">
        <v>0.85714285714285698</v>
      </c>
      <c r="M47" t="b">
        <f t="shared" si="33"/>
        <v>0</v>
      </c>
      <c r="N47" t="b">
        <f t="shared" si="34"/>
        <v>0</v>
      </c>
      <c r="O47">
        <v>0</v>
      </c>
      <c r="P47">
        <v>0</v>
      </c>
      <c r="Q47" t="b">
        <f t="shared" si="22"/>
        <v>0</v>
      </c>
      <c r="R47" t="b">
        <f t="shared" si="5"/>
        <v>1</v>
      </c>
      <c r="S47" t="b">
        <f t="shared" si="6"/>
        <v>0</v>
      </c>
      <c r="T47" t="b">
        <f t="shared" si="7"/>
        <v>0</v>
      </c>
      <c r="U47" t="b">
        <f t="shared" si="17"/>
        <v>0</v>
      </c>
    </row>
    <row r="48" spans="1:21" x14ac:dyDescent="0.3">
      <c r="A48">
        <v>46</v>
      </c>
      <c r="B48" t="s">
        <v>533</v>
      </c>
      <c r="C48">
        <v>0.13034584493634799</v>
      </c>
      <c r="D48">
        <v>1.8386731067052899</v>
      </c>
      <c r="E48">
        <v>0.95194805194805199</v>
      </c>
      <c r="F48">
        <v>4.8051948051948103E-2</v>
      </c>
      <c r="G48" t="b">
        <f t="shared" si="29"/>
        <v>0</v>
      </c>
      <c r="H48" t="b">
        <f t="shared" si="30"/>
        <v>1</v>
      </c>
      <c r="I48">
        <v>-5.55103059462565E-2</v>
      </c>
      <c r="J48">
        <v>-1.84649336804245</v>
      </c>
      <c r="K48">
        <v>0.33246753246753202</v>
      </c>
      <c r="L48">
        <v>0.66753246753246798</v>
      </c>
      <c r="M48" t="b">
        <f t="shared" si="33"/>
        <v>0</v>
      </c>
      <c r="N48" t="b">
        <f t="shared" si="34"/>
        <v>0</v>
      </c>
      <c r="O48">
        <v>1</v>
      </c>
      <c r="P48">
        <v>0</v>
      </c>
      <c r="Q48" t="b">
        <f t="shared" si="22"/>
        <v>0</v>
      </c>
      <c r="R48" t="b">
        <f t="shared" si="5"/>
        <v>0</v>
      </c>
      <c r="S48" t="b">
        <f t="shared" si="6"/>
        <v>0</v>
      </c>
      <c r="T48" t="b">
        <f t="shared" si="7"/>
        <v>1</v>
      </c>
      <c r="U48" t="b">
        <f t="shared" si="17"/>
        <v>0</v>
      </c>
    </row>
    <row r="49" spans="1:21" x14ac:dyDescent="0.3">
      <c r="A49">
        <v>47</v>
      </c>
      <c r="B49" t="s">
        <v>557</v>
      </c>
      <c r="C49">
        <v>3.1774000010336603E-2</v>
      </c>
      <c r="D49">
        <v>0.26879102478017503</v>
      </c>
      <c r="E49">
        <v>0.89393939393939403</v>
      </c>
      <c r="F49">
        <v>0.10606060606060599</v>
      </c>
      <c r="G49" t="b">
        <f t="shared" si="29"/>
        <v>0</v>
      </c>
      <c r="H49" t="b">
        <f t="shared" si="30"/>
        <v>0</v>
      </c>
      <c r="I49">
        <v>-0.22159195223519901</v>
      </c>
      <c r="J49">
        <v>-2.5511279925861499</v>
      </c>
      <c r="K49">
        <v>0.15252525252525301</v>
      </c>
      <c r="L49">
        <v>0.84747474747474705</v>
      </c>
      <c r="M49" t="b">
        <f t="shared" si="33"/>
        <v>0</v>
      </c>
      <c r="N49" t="b">
        <f t="shared" si="34"/>
        <v>0</v>
      </c>
      <c r="O49">
        <v>1</v>
      </c>
      <c r="P49">
        <v>0</v>
      </c>
      <c r="Q49" t="b">
        <f t="shared" si="22"/>
        <v>0</v>
      </c>
      <c r="R49" t="b">
        <f t="shared" si="5"/>
        <v>1</v>
      </c>
      <c r="S49" t="b">
        <f t="shared" si="6"/>
        <v>0</v>
      </c>
      <c r="T49" t="b">
        <f t="shared" si="7"/>
        <v>0</v>
      </c>
      <c r="U49" t="b">
        <f t="shared" si="17"/>
        <v>0</v>
      </c>
    </row>
    <row r="50" spans="1:21" x14ac:dyDescent="0.3">
      <c r="A50">
        <v>48</v>
      </c>
      <c r="B50" t="s">
        <v>534</v>
      </c>
      <c r="C50">
        <v>-0.39851746132398702</v>
      </c>
      <c r="D50">
        <v>-9.3118961405030394</v>
      </c>
      <c r="E50">
        <v>1.06837606837607E-2</v>
      </c>
      <c r="F50">
        <v>0.98931623931623902</v>
      </c>
      <c r="G50" t="b">
        <f t="shared" si="29"/>
        <v>1</v>
      </c>
      <c r="H50" t="b">
        <f t="shared" si="30"/>
        <v>0</v>
      </c>
      <c r="I50">
        <v>0.19864754403750501</v>
      </c>
      <c r="J50">
        <v>3.4627991861850398</v>
      </c>
      <c r="K50">
        <v>0.95726495726495697</v>
      </c>
      <c r="L50">
        <v>4.2735042735042701E-2</v>
      </c>
      <c r="M50" t="b">
        <f t="shared" si="33"/>
        <v>0</v>
      </c>
      <c r="N50" t="b">
        <f t="shared" si="34"/>
        <v>1</v>
      </c>
      <c r="O50">
        <v>0</v>
      </c>
      <c r="P50">
        <v>1</v>
      </c>
      <c r="Q50" t="b">
        <f t="shared" si="22"/>
        <v>0</v>
      </c>
      <c r="R50" t="b">
        <f t="shared" si="5"/>
        <v>0</v>
      </c>
      <c r="S50" t="b">
        <f t="shared" si="6"/>
        <v>1</v>
      </c>
      <c r="T50" t="b">
        <f t="shared" si="7"/>
        <v>0</v>
      </c>
      <c r="U50" t="b">
        <f t="shared" si="17"/>
        <v>0</v>
      </c>
    </row>
    <row r="51" spans="1:21" x14ac:dyDescent="0.3">
      <c r="A51">
        <v>49</v>
      </c>
      <c r="B51" t="s">
        <v>482</v>
      </c>
      <c r="C51">
        <v>-0.58624694674244604</v>
      </c>
      <c r="D51">
        <v>-3.1973425658144201</v>
      </c>
      <c r="E51">
        <v>7.7177508269018702E-2</v>
      </c>
      <c r="F51">
        <v>0.92282249173098096</v>
      </c>
      <c r="G51" t="b">
        <f t="shared" si="29"/>
        <v>1</v>
      </c>
      <c r="H51" t="b">
        <f t="shared" si="30"/>
        <v>0</v>
      </c>
      <c r="I51">
        <v>-0.112424406482915</v>
      </c>
      <c r="J51">
        <v>-2.83800467305492</v>
      </c>
      <c r="K51">
        <v>6.0639470782800402E-2</v>
      </c>
      <c r="L51">
        <v>0.93936052921720004</v>
      </c>
      <c r="M51" t="b">
        <f t="shared" si="33"/>
        <v>1</v>
      </c>
      <c r="N51" t="b">
        <f t="shared" si="34"/>
        <v>0</v>
      </c>
      <c r="O51">
        <v>0</v>
      </c>
      <c r="P51">
        <v>0</v>
      </c>
      <c r="Q51" t="b">
        <f t="shared" si="22"/>
        <v>1</v>
      </c>
      <c r="R51" t="b">
        <f t="shared" si="5"/>
        <v>0</v>
      </c>
      <c r="S51" t="b">
        <f t="shared" si="6"/>
        <v>0</v>
      </c>
      <c r="T51" t="b">
        <f t="shared" si="7"/>
        <v>0</v>
      </c>
      <c r="U51" t="b">
        <f t="shared" si="17"/>
        <v>0</v>
      </c>
    </row>
    <row r="52" spans="1:21" x14ac:dyDescent="0.3">
      <c r="A52">
        <v>50</v>
      </c>
      <c r="B52" t="s">
        <v>537</v>
      </c>
      <c r="C52">
        <v>2.6577440629784E-2</v>
      </c>
      <c r="D52">
        <v>0.23238908290618099</v>
      </c>
      <c r="E52">
        <v>0.244747899159664</v>
      </c>
      <c r="F52">
        <v>0.755252100840336</v>
      </c>
      <c r="G52" t="b">
        <f t="shared" si="29"/>
        <v>0</v>
      </c>
      <c r="H52" t="b">
        <f t="shared" si="30"/>
        <v>0</v>
      </c>
      <c r="I52">
        <v>-0.114890719264565</v>
      </c>
      <c r="J52">
        <v>-1.4207922657593299</v>
      </c>
      <c r="K52">
        <v>5.2521008403361297E-2</v>
      </c>
      <c r="L52">
        <v>0.94747899159663895</v>
      </c>
      <c r="M52" t="b">
        <f t="shared" si="33"/>
        <v>1</v>
      </c>
      <c r="N52" t="b">
        <f t="shared" si="34"/>
        <v>0</v>
      </c>
      <c r="O52">
        <v>1</v>
      </c>
      <c r="P52">
        <v>0</v>
      </c>
      <c r="Q52" t="b">
        <f t="shared" si="22"/>
        <v>0</v>
      </c>
      <c r="R52" t="b">
        <f t="shared" si="5"/>
        <v>0</v>
      </c>
      <c r="S52" t="b">
        <f t="shared" si="6"/>
        <v>0</v>
      </c>
      <c r="T52" t="b">
        <f t="shared" si="7"/>
        <v>0</v>
      </c>
      <c r="U52" t="b">
        <f t="shared" si="17"/>
        <v>1</v>
      </c>
    </row>
    <row r="53" spans="1:21" x14ac:dyDescent="0.3">
      <c r="A53">
        <v>51</v>
      </c>
      <c r="B53" t="s">
        <v>558</v>
      </c>
      <c r="C53">
        <v>-0.15205588644271301</v>
      </c>
      <c r="D53">
        <v>-0.57339766401168402</v>
      </c>
      <c r="E53">
        <v>0.28215767634854799</v>
      </c>
      <c r="F53">
        <v>0.71784232365145195</v>
      </c>
      <c r="G53" t="b">
        <f t="shared" si="29"/>
        <v>0</v>
      </c>
      <c r="H53" t="b">
        <f t="shared" si="30"/>
        <v>0</v>
      </c>
      <c r="I53">
        <v>-0.178826760974375</v>
      </c>
      <c r="J53">
        <v>-0.59129597897545005</v>
      </c>
      <c r="K53">
        <v>0.322614107883817</v>
      </c>
      <c r="L53">
        <v>0.67738589211618305</v>
      </c>
      <c r="M53" t="b">
        <f t="shared" si="33"/>
        <v>0</v>
      </c>
      <c r="N53" t="b">
        <f t="shared" si="34"/>
        <v>0</v>
      </c>
      <c r="O53">
        <v>0</v>
      </c>
      <c r="P53">
        <v>0</v>
      </c>
      <c r="Q53" t="b">
        <f t="shared" si="22"/>
        <v>0</v>
      </c>
      <c r="R53" t="b">
        <f t="shared" si="5"/>
        <v>1</v>
      </c>
      <c r="S53" t="b">
        <f t="shared" si="6"/>
        <v>0</v>
      </c>
      <c r="T53" t="b">
        <f t="shared" si="7"/>
        <v>0</v>
      </c>
      <c r="U53" t="b">
        <f t="shared" si="17"/>
        <v>0</v>
      </c>
    </row>
    <row r="54" spans="1:21" x14ac:dyDescent="0.3">
      <c r="A54">
        <v>52</v>
      </c>
      <c r="B54" t="s">
        <v>483</v>
      </c>
      <c r="C54">
        <v>-0.184012383553988</v>
      </c>
      <c r="D54">
        <v>-2.5101947112022098</v>
      </c>
      <c r="E54">
        <v>0.130023640661939</v>
      </c>
      <c r="F54">
        <v>0.86997635933806206</v>
      </c>
      <c r="G54" t="b">
        <f t="shared" si="29"/>
        <v>0</v>
      </c>
      <c r="H54" t="b">
        <f t="shared" si="30"/>
        <v>0</v>
      </c>
      <c r="I54">
        <v>-1.7762377310160601E-2</v>
      </c>
      <c r="J54">
        <v>-0.223244718185513</v>
      </c>
      <c r="K54">
        <v>0.42671394799054402</v>
      </c>
      <c r="L54">
        <v>0.57328605200945604</v>
      </c>
      <c r="M54" t="b">
        <f t="shared" si="33"/>
        <v>0</v>
      </c>
      <c r="N54" t="b">
        <f t="shared" si="34"/>
        <v>0</v>
      </c>
      <c r="O54">
        <v>0</v>
      </c>
      <c r="P54">
        <v>0</v>
      </c>
      <c r="Q54" t="b">
        <f t="shared" si="22"/>
        <v>0</v>
      </c>
      <c r="R54" t="b">
        <f t="shared" si="5"/>
        <v>1</v>
      </c>
      <c r="S54" t="b">
        <f t="shared" si="6"/>
        <v>0</v>
      </c>
      <c r="T54" t="b">
        <f t="shared" si="7"/>
        <v>0</v>
      </c>
      <c r="U54" t="b">
        <f t="shared" si="17"/>
        <v>0</v>
      </c>
    </row>
    <row r="55" spans="1:21" x14ac:dyDescent="0.3">
      <c r="A55">
        <v>53</v>
      </c>
      <c r="B55" t="s">
        <v>484</v>
      </c>
      <c r="C55">
        <v>-0.53220856767860503</v>
      </c>
      <c r="D55">
        <v>-8.1830568302944293</v>
      </c>
      <c r="E55">
        <v>3.7688442211055301E-3</v>
      </c>
      <c r="F55">
        <v>0.99623115577889398</v>
      </c>
      <c r="G55" t="b">
        <f t="shared" si="29"/>
        <v>1</v>
      </c>
      <c r="H55" t="b">
        <f t="shared" si="30"/>
        <v>0</v>
      </c>
      <c r="I55">
        <v>-0.103912513577085</v>
      </c>
      <c r="J55">
        <v>-2.0076736432147899</v>
      </c>
      <c r="K55">
        <v>9.7989949748743699E-2</v>
      </c>
      <c r="L55">
        <v>0.90201005025125602</v>
      </c>
      <c r="M55" t="b">
        <f t="shared" si="33"/>
        <v>1</v>
      </c>
      <c r="N55" t="b">
        <f t="shared" si="34"/>
        <v>0</v>
      </c>
      <c r="O55">
        <v>0</v>
      </c>
      <c r="P55">
        <v>0</v>
      </c>
      <c r="Q55" t="b">
        <f t="shared" si="22"/>
        <v>1</v>
      </c>
      <c r="R55" t="b">
        <f t="shared" si="5"/>
        <v>0</v>
      </c>
      <c r="S55" t="b">
        <f t="shared" si="6"/>
        <v>0</v>
      </c>
      <c r="T55" t="b">
        <f t="shared" si="7"/>
        <v>0</v>
      </c>
      <c r="U55" t="b">
        <f t="shared" si="17"/>
        <v>0</v>
      </c>
    </row>
    <row r="56" spans="1:21" x14ac:dyDescent="0.3">
      <c r="A56">
        <v>54</v>
      </c>
      <c r="B56" t="s">
        <v>485</v>
      </c>
      <c r="C56">
        <v>-4.0014693190034596E-3</v>
      </c>
      <c r="D56">
        <v>-9.6867507774220804E-2</v>
      </c>
      <c r="E56">
        <v>0.40799999999999997</v>
      </c>
      <c r="F56">
        <v>0.59199999999999997</v>
      </c>
      <c r="G56" t="b">
        <f t="shared" si="29"/>
        <v>0</v>
      </c>
      <c r="H56" t="b">
        <f t="shared" si="30"/>
        <v>0</v>
      </c>
      <c r="I56">
        <v>-0.17082367453977401</v>
      </c>
      <c r="J56">
        <v>-4.2404366250283401</v>
      </c>
      <c r="K56">
        <v>2.26666666666667E-2</v>
      </c>
      <c r="L56">
        <v>0.97733333333333305</v>
      </c>
      <c r="M56" t="b">
        <f t="shared" si="33"/>
        <v>1</v>
      </c>
      <c r="N56" t="b">
        <f t="shared" si="34"/>
        <v>0</v>
      </c>
      <c r="O56">
        <v>0</v>
      </c>
      <c r="P56">
        <v>0</v>
      </c>
      <c r="Q56" t="b">
        <f t="shared" si="22"/>
        <v>0</v>
      </c>
      <c r="R56" t="b">
        <f t="shared" si="5"/>
        <v>0</v>
      </c>
      <c r="S56" t="b">
        <f t="shared" si="6"/>
        <v>0</v>
      </c>
      <c r="T56" t="b">
        <f t="shared" si="7"/>
        <v>0</v>
      </c>
      <c r="U56" t="b">
        <f t="shared" si="17"/>
        <v>1</v>
      </c>
    </row>
    <row r="57" spans="1:21" x14ac:dyDescent="0.3">
      <c r="A57">
        <v>55</v>
      </c>
      <c r="B57" t="s">
        <v>486</v>
      </c>
      <c r="C57">
        <v>-0.74599660762775799</v>
      </c>
      <c r="D57">
        <v>-0.48076289534702099</v>
      </c>
      <c r="E57">
        <v>0.42857142857142899</v>
      </c>
      <c r="F57">
        <v>0.57142857142857095</v>
      </c>
      <c r="G57" t="b">
        <f t="shared" si="29"/>
        <v>0</v>
      </c>
      <c r="H57" t="b">
        <f t="shared" si="30"/>
        <v>0</v>
      </c>
      <c r="I57">
        <v>-0.68123910039769997</v>
      </c>
      <c r="J57">
        <v>-1.8920684479412999</v>
      </c>
      <c r="K57">
        <v>0.11063372717508101</v>
      </c>
      <c r="L57">
        <v>0.88936627282491898</v>
      </c>
      <c r="M57" t="b">
        <f t="shared" si="33"/>
        <v>0</v>
      </c>
      <c r="N57" t="b">
        <f t="shared" si="34"/>
        <v>0</v>
      </c>
      <c r="O57">
        <v>0</v>
      </c>
      <c r="P57">
        <v>0</v>
      </c>
      <c r="Q57" t="b">
        <f t="shared" si="22"/>
        <v>0</v>
      </c>
      <c r="R57" t="b">
        <f t="shared" si="5"/>
        <v>1</v>
      </c>
      <c r="S57" t="b">
        <f t="shared" si="6"/>
        <v>0</v>
      </c>
      <c r="T57" t="b">
        <f t="shared" si="7"/>
        <v>0</v>
      </c>
      <c r="U57" t="b">
        <f t="shared" si="17"/>
        <v>0</v>
      </c>
    </row>
    <row r="58" spans="1:21" x14ac:dyDescent="0.3">
      <c r="A58">
        <v>56</v>
      </c>
      <c r="B58" t="s">
        <v>539</v>
      </c>
      <c r="C58">
        <v>-0.29021944357976498</v>
      </c>
      <c r="D58">
        <v>-5.5288589760067302</v>
      </c>
      <c r="E58">
        <v>1.5345268542199499E-2</v>
      </c>
      <c r="F58">
        <v>0.98465473145780003</v>
      </c>
      <c r="G58" t="b">
        <f t="shared" si="29"/>
        <v>1</v>
      </c>
      <c r="H58" t="b">
        <f t="shared" si="30"/>
        <v>0</v>
      </c>
      <c r="I58">
        <v>-0.359183726069632</v>
      </c>
      <c r="J58">
        <v>-4.0511580814453101</v>
      </c>
      <c r="K58">
        <v>0.121483375959079</v>
      </c>
      <c r="L58">
        <v>0.87851662404092101</v>
      </c>
      <c r="M58" t="b">
        <f t="shared" si="33"/>
        <v>0</v>
      </c>
      <c r="N58" t="b">
        <f t="shared" si="34"/>
        <v>0</v>
      </c>
      <c r="O58">
        <v>0</v>
      </c>
      <c r="P58">
        <v>0</v>
      </c>
      <c r="Q58" t="b">
        <f t="shared" si="22"/>
        <v>0</v>
      </c>
      <c r="R58" t="b">
        <f t="shared" si="5"/>
        <v>0</v>
      </c>
      <c r="S58" t="b">
        <f t="shared" si="6"/>
        <v>0</v>
      </c>
      <c r="T58" t="b">
        <f t="shared" si="7"/>
        <v>0</v>
      </c>
      <c r="U58" t="b">
        <f t="shared" si="17"/>
        <v>1</v>
      </c>
    </row>
    <row r="59" spans="1:21" x14ac:dyDescent="0.3">
      <c r="A59">
        <v>57</v>
      </c>
      <c r="B59" t="s">
        <v>540</v>
      </c>
      <c r="C59">
        <v>-0.522442283850028</v>
      </c>
      <c r="D59">
        <v>-2.1686727086359898</v>
      </c>
      <c r="E59">
        <v>0.113340020060181</v>
      </c>
      <c r="F59">
        <v>0.88665997993981904</v>
      </c>
      <c r="G59" t="b">
        <f t="shared" si="29"/>
        <v>0</v>
      </c>
      <c r="H59" t="b">
        <f t="shared" si="30"/>
        <v>0</v>
      </c>
      <c r="I59">
        <v>1.4291352959765099E-4</v>
      </c>
      <c r="J59">
        <v>1.4163519739634901E-3</v>
      </c>
      <c r="K59">
        <v>0.77933801404212599</v>
      </c>
      <c r="L59">
        <v>0.22066198595787401</v>
      </c>
      <c r="M59" t="b">
        <f t="shared" si="33"/>
        <v>0</v>
      </c>
      <c r="N59" t="b">
        <f t="shared" si="34"/>
        <v>0</v>
      </c>
      <c r="O59">
        <v>0</v>
      </c>
      <c r="P59">
        <v>1</v>
      </c>
      <c r="Q59" t="b">
        <f t="shared" si="22"/>
        <v>0</v>
      </c>
      <c r="R59" t="b">
        <f t="shared" si="5"/>
        <v>1</v>
      </c>
      <c r="S59" t="b">
        <f t="shared" si="6"/>
        <v>0</v>
      </c>
      <c r="T59" t="b">
        <f t="shared" si="7"/>
        <v>0</v>
      </c>
      <c r="U59" t="b">
        <f t="shared" si="17"/>
        <v>0</v>
      </c>
    </row>
    <row r="60" spans="1:21" x14ac:dyDescent="0.3">
      <c r="A60">
        <v>58</v>
      </c>
      <c r="B60" t="s">
        <v>487</v>
      </c>
      <c r="C60">
        <v>-6.1289821468521903E-2</v>
      </c>
      <c r="D60">
        <v>-0.47760553567588698</v>
      </c>
      <c r="E60">
        <v>0.55025380710659899</v>
      </c>
      <c r="F60">
        <v>0.44974619289340101</v>
      </c>
      <c r="G60" t="b">
        <f t="shared" si="29"/>
        <v>0</v>
      </c>
      <c r="H60" t="b">
        <f t="shared" si="30"/>
        <v>0</v>
      </c>
      <c r="I60">
        <v>-0.34406767814420303</v>
      </c>
      <c r="J60">
        <v>-2.2548207367503301</v>
      </c>
      <c r="K60">
        <v>0.12893401015228401</v>
      </c>
      <c r="L60">
        <v>0.87106598984771599</v>
      </c>
      <c r="M60" t="b">
        <f t="shared" si="33"/>
        <v>0</v>
      </c>
      <c r="N60" t="b">
        <f t="shared" si="34"/>
        <v>0</v>
      </c>
      <c r="O60">
        <v>0</v>
      </c>
      <c r="P60">
        <v>0</v>
      </c>
      <c r="Q60" t="b">
        <f t="shared" si="22"/>
        <v>0</v>
      </c>
      <c r="R60" t="b">
        <f t="shared" si="5"/>
        <v>1</v>
      </c>
      <c r="S60" t="b">
        <f t="shared" si="6"/>
        <v>0</v>
      </c>
      <c r="T60" t="b">
        <f t="shared" si="7"/>
        <v>0</v>
      </c>
      <c r="U60" t="b">
        <f t="shared" si="17"/>
        <v>0</v>
      </c>
    </row>
    <row r="61" spans="1:21" x14ac:dyDescent="0.3">
      <c r="A61">
        <v>59</v>
      </c>
      <c r="B61" t="s">
        <v>488</v>
      </c>
      <c r="C61">
        <v>-0.186409030458797</v>
      </c>
      <c r="D61">
        <v>-3.5955406256494702</v>
      </c>
      <c r="E61">
        <v>5.9811122770199399E-2</v>
      </c>
      <c r="F61">
        <v>0.94018887722980105</v>
      </c>
      <c r="G61" t="b">
        <f t="shared" si="29"/>
        <v>1</v>
      </c>
      <c r="H61" t="b">
        <f t="shared" si="30"/>
        <v>0</v>
      </c>
      <c r="I61">
        <v>7.0827709771484199E-3</v>
      </c>
      <c r="J61">
        <v>0.222755598397508</v>
      </c>
      <c r="K61">
        <v>0.87513116474291697</v>
      </c>
      <c r="L61">
        <v>0.12486883525708301</v>
      </c>
      <c r="M61" t="b">
        <f t="shared" si="33"/>
        <v>0</v>
      </c>
      <c r="N61" t="b">
        <f t="shared" si="34"/>
        <v>0</v>
      </c>
      <c r="O61">
        <v>0</v>
      </c>
      <c r="P61">
        <v>1</v>
      </c>
      <c r="Q61" t="b">
        <f t="shared" si="22"/>
        <v>0</v>
      </c>
      <c r="R61" t="b">
        <f t="shared" si="5"/>
        <v>0</v>
      </c>
      <c r="S61" t="b">
        <f t="shared" si="6"/>
        <v>0</v>
      </c>
      <c r="T61" t="b">
        <f t="shared" si="7"/>
        <v>0</v>
      </c>
      <c r="U61" t="b">
        <f t="shared" si="17"/>
        <v>1</v>
      </c>
    </row>
    <row r="62" spans="1:21" x14ac:dyDescent="0.3">
      <c r="A62">
        <v>60</v>
      </c>
      <c r="B62" t="s">
        <v>489</v>
      </c>
      <c r="C62">
        <v>-0.34850325683569899</v>
      </c>
      <c r="D62">
        <v>-5.8940837677171096</v>
      </c>
      <c r="E62">
        <v>1.13519091847265E-2</v>
      </c>
      <c r="F62">
        <v>0.98864809081527305</v>
      </c>
      <c r="G62" t="b">
        <f t="shared" si="29"/>
        <v>1</v>
      </c>
      <c r="H62" t="b">
        <f t="shared" si="30"/>
        <v>0</v>
      </c>
      <c r="I62">
        <v>2.1103140148080201E-3</v>
      </c>
      <c r="J62">
        <v>4.3665640190754397E-2</v>
      </c>
      <c r="K62">
        <v>0.68937048503611997</v>
      </c>
      <c r="L62">
        <v>0.31062951496388003</v>
      </c>
      <c r="M62" t="b">
        <f t="shared" si="33"/>
        <v>0</v>
      </c>
      <c r="N62" t="b">
        <f t="shared" si="34"/>
        <v>0</v>
      </c>
      <c r="O62">
        <v>0</v>
      </c>
      <c r="P62">
        <v>1</v>
      </c>
      <c r="Q62" t="b">
        <f t="shared" si="22"/>
        <v>0</v>
      </c>
      <c r="R62" t="b">
        <f t="shared" si="5"/>
        <v>0</v>
      </c>
      <c r="S62" t="b">
        <f t="shared" si="6"/>
        <v>0</v>
      </c>
      <c r="T62" t="b">
        <f t="shared" si="7"/>
        <v>0</v>
      </c>
      <c r="U62" t="b">
        <f t="shared" si="17"/>
        <v>1</v>
      </c>
    </row>
    <row r="63" spans="1:21" x14ac:dyDescent="0.3">
      <c r="A63">
        <v>61</v>
      </c>
      <c r="B63" t="s">
        <v>490</v>
      </c>
      <c r="C63">
        <v>-0.18164617585873299</v>
      </c>
      <c r="D63">
        <v>-2.5048946833960701</v>
      </c>
      <c r="E63">
        <v>0.16237113402061901</v>
      </c>
      <c r="F63">
        <v>0.83762886597938102</v>
      </c>
      <c r="G63" t="b">
        <f t="shared" si="29"/>
        <v>0</v>
      </c>
      <c r="H63" t="b">
        <f t="shared" si="30"/>
        <v>0</v>
      </c>
      <c r="I63">
        <v>-5.0675007243610501E-2</v>
      </c>
      <c r="J63">
        <v>-0.87544596688986298</v>
      </c>
      <c r="K63">
        <v>0.32216494845360799</v>
      </c>
      <c r="L63">
        <v>0.67783505154639201</v>
      </c>
      <c r="M63" t="b">
        <f t="shared" si="33"/>
        <v>0</v>
      </c>
      <c r="N63" t="b">
        <f t="shared" si="34"/>
        <v>0</v>
      </c>
      <c r="O63">
        <v>0</v>
      </c>
      <c r="P63">
        <v>0</v>
      </c>
      <c r="Q63" t="b">
        <f t="shared" si="22"/>
        <v>0</v>
      </c>
      <c r="R63" t="b">
        <f t="shared" si="5"/>
        <v>1</v>
      </c>
      <c r="S63" t="b">
        <f t="shared" si="6"/>
        <v>0</v>
      </c>
      <c r="T63" t="b">
        <f t="shared" si="7"/>
        <v>0</v>
      </c>
      <c r="U63" t="b">
        <f t="shared" si="17"/>
        <v>0</v>
      </c>
    </row>
    <row r="64" spans="1:21" x14ac:dyDescent="0.3">
      <c r="A64">
        <v>62</v>
      </c>
      <c r="B64" t="s">
        <v>560</v>
      </c>
      <c r="C64">
        <v>-0.57421074860914101</v>
      </c>
      <c r="D64">
        <v>-3.81051139567926</v>
      </c>
      <c r="E64">
        <v>1.16896918172157E-2</v>
      </c>
      <c r="F64">
        <v>0.98831030818278398</v>
      </c>
      <c r="G64" t="b">
        <f t="shared" si="29"/>
        <v>1</v>
      </c>
      <c r="H64" t="b">
        <f t="shared" si="30"/>
        <v>0</v>
      </c>
      <c r="I64">
        <v>-0.153154298021144</v>
      </c>
      <c r="J64">
        <v>-2.2723809505733299</v>
      </c>
      <c r="K64">
        <v>5.9511158342189202E-2</v>
      </c>
      <c r="L64">
        <v>0.94048884165781099</v>
      </c>
      <c r="M64" t="b">
        <f t="shared" si="33"/>
        <v>1</v>
      </c>
      <c r="N64" t="b">
        <f t="shared" si="34"/>
        <v>0</v>
      </c>
      <c r="O64">
        <v>0</v>
      </c>
      <c r="P64">
        <v>0</v>
      </c>
      <c r="Q64" t="b">
        <f t="shared" si="22"/>
        <v>1</v>
      </c>
      <c r="R64" t="b">
        <f t="shared" si="5"/>
        <v>0</v>
      </c>
      <c r="S64" t="b">
        <f t="shared" si="6"/>
        <v>0</v>
      </c>
      <c r="T64" t="b">
        <f t="shared" si="7"/>
        <v>0</v>
      </c>
      <c r="U64" t="b">
        <f t="shared" si="17"/>
        <v>0</v>
      </c>
    </row>
    <row r="65" spans="1:21" x14ac:dyDescent="0.3">
      <c r="A65">
        <v>63</v>
      </c>
      <c r="B65" t="s">
        <v>491</v>
      </c>
      <c r="C65">
        <v>-0.20274023045115599</v>
      </c>
      <c r="D65">
        <v>-1.50996277713664</v>
      </c>
      <c r="E65">
        <v>0.26659528907922903</v>
      </c>
      <c r="F65">
        <v>0.73340471092077097</v>
      </c>
      <c r="G65" t="b">
        <f t="shared" si="29"/>
        <v>0</v>
      </c>
      <c r="H65" t="b">
        <f t="shared" si="30"/>
        <v>0</v>
      </c>
      <c r="I65">
        <v>0.118046887979725</v>
      </c>
      <c r="J65">
        <v>0.360899521728479</v>
      </c>
      <c r="K65">
        <v>0.62419700214132801</v>
      </c>
      <c r="L65">
        <v>0.37580299785867199</v>
      </c>
      <c r="M65" t="b">
        <f t="shared" si="33"/>
        <v>0</v>
      </c>
      <c r="N65" t="b">
        <f t="shared" si="34"/>
        <v>0</v>
      </c>
      <c r="O65">
        <v>0</v>
      </c>
      <c r="P65">
        <v>1</v>
      </c>
      <c r="Q65" t="b">
        <f t="shared" si="22"/>
        <v>0</v>
      </c>
      <c r="R65" t="b">
        <f t="shared" si="5"/>
        <v>1</v>
      </c>
      <c r="S65" t="b">
        <f t="shared" si="6"/>
        <v>0</v>
      </c>
      <c r="T65" t="b">
        <f t="shared" si="7"/>
        <v>0</v>
      </c>
      <c r="U65" t="b">
        <f t="shared" si="17"/>
        <v>0</v>
      </c>
    </row>
    <row r="66" spans="1:21" x14ac:dyDescent="0.3">
      <c r="A66">
        <v>64</v>
      </c>
      <c r="B66" t="s">
        <v>492</v>
      </c>
      <c r="C66">
        <v>-0.13349576013581399</v>
      </c>
      <c r="D66">
        <v>-1.1509727992207199</v>
      </c>
      <c r="E66">
        <v>0.43634496919917898</v>
      </c>
      <c r="F66">
        <v>0.56365503080082102</v>
      </c>
      <c r="G66" t="b">
        <f t="shared" si="29"/>
        <v>0</v>
      </c>
      <c r="H66" t="b">
        <f t="shared" si="30"/>
        <v>0</v>
      </c>
      <c r="I66">
        <v>6.6242950578887798E-4</v>
      </c>
      <c r="J66">
        <v>7.9565839891493507E-3</v>
      </c>
      <c r="K66">
        <v>0.719712525667351</v>
      </c>
      <c r="L66">
        <v>0.280287474332649</v>
      </c>
      <c r="M66" t="b">
        <f t="shared" si="33"/>
        <v>0</v>
      </c>
      <c r="N66" t="b">
        <f t="shared" si="34"/>
        <v>0</v>
      </c>
      <c r="O66">
        <v>0</v>
      </c>
      <c r="P66">
        <v>1</v>
      </c>
      <c r="Q66" t="b">
        <f t="shared" si="22"/>
        <v>0</v>
      </c>
      <c r="R66" t="b">
        <f t="shared" si="5"/>
        <v>1</v>
      </c>
      <c r="S66" t="b">
        <f t="shared" si="6"/>
        <v>0</v>
      </c>
      <c r="T66" t="b">
        <f t="shared" si="7"/>
        <v>0</v>
      </c>
      <c r="U66" t="b">
        <f t="shared" si="17"/>
        <v>0</v>
      </c>
    </row>
    <row r="67" spans="1:21" x14ac:dyDescent="0.3">
      <c r="A67">
        <v>65</v>
      </c>
      <c r="B67" t="s">
        <v>493</v>
      </c>
      <c r="C67">
        <v>-0.13964464045821801</v>
      </c>
      <c r="D67">
        <v>-3.3191780303621199</v>
      </c>
      <c r="E67">
        <v>4.2937853107344597E-2</v>
      </c>
      <c r="F67">
        <v>0.95706214689265501</v>
      </c>
      <c r="G67" t="b">
        <f t="shared" si="29"/>
        <v>1</v>
      </c>
      <c r="H67" t="b">
        <f t="shared" si="30"/>
        <v>0</v>
      </c>
      <c r="I67">
        <v>-0.16389516344223401</v>
      </c>
      <c r="J67">
        <v>-0.31333618106875799</v>
      </c>
      <c r="K67">
        <v>0.51751412429378496</v>
      </c>
      <c r="L67">
        <v>0.48248587570621498</v>
      </c>
      <c r="M67" t="b">
        <f t="shared" si="33"/>
        <v>0</v>
      </c>
      <c r="N67" t="b">
        <f t="shared" si="34"/>
        <v>0</v>
      </c>
      <c r="O67">
        <v>0</v>
      </c>
      <c r="P67">
        <v>0</v>
      </c>
      <c r="Q67" t="b">
        <f t="shared" si="22"/>
        <v>0</v>
      </c>
      <c r="R67" t="b">
        <f t="shared" si="5"/>
        <v>0</v>
      </c>
      <c r="S67" t="b">
        <f t="shared" si="6"/>
        <v>0</v>
      </c>
      <c r="T67" t="b">
        <f t="shared" si="7"/>
        <v>0</v>
      </c>
      <c r="U67" t="b">
        <f t="shared" si="17"/>
        <v>1</v>
      </c>
    </row>
    <row r="68" spans="1:21" x14ac:dyDescent="0.3">
      <c r="A68">
        <v>66</v>
      </c>
      <c r="B68" t="s">
        <v>494</v>
      </c>
      <c r="C68">
        <v>-0.17924733892394401</v>
      </c>
      <c r="D68">
        <v>-2.9518748222934001</v>
      </c>
      <c r="E68">
        <v>0.10706860706860701</v>
      </c>
      <c r="F68">
        <v>0.89293139293139301</v>
      </c>
      <c r="G68" t="b">
        <f t="shared" si="29"/>
        <v>0</v>
      </c>
      <c r="H68" t="b">
        <f t="shared" si="30"/>
        <v>0</v>
      </c>
      <c r="I68">
        <v>-3.5154008936084599E-2</v>
      </c>
      <c r="J68">
        <v>-1.31956717066614</v>
      </c>
      <c r="K68">
        <v>0.196465696465696</v>
      </c>
      <c r="L68">
        <v>0.803534303534304</v>
      </c>
      <c r="M68" t="b">
        <f t="shared" si="33"/>
        <v>0</v>
      </c>
      <c r="N68" t="b">
        <f t="shared" si="34"/>
        <v>0</v>
      </c>
      <c r="O68">
        <v>0</v>
      </c>
      <c r="P68">
        <v>0</v>
      </c>
      <c r="Q68" t="b">
        <f t="shared" si="22"/>
        <v>0</v>
      </c>
      <c r="R68" t="b">
        <f t="shared" ref="R68:R79" si="35">IF(G68,FALSE,IF(H68,FALSE,IF(M68,FALSE,IF(N68,FALSE,TRUE))))</f>
        <v>1</v>
      </c>
      <c r="S68" t="b">
        <f t="shared" ref="S68:S74" si="36">OR(IF(G68, IF(N68, TRUE), FALSE),IF(M68, IF(H68, TRUE), FALSE))</f>
        <v>0</v>
      </c>
      <c r="T68" t="b">
        <f t="shared" ref="T68:T74" si="37">OR(IF(G68, FALSE, IF(N68, TRUE)),IF(M68, FALSE, IF(H68, TRUE)))</f>
        <v>0</v>
      </c>
      <c r="U68" t="b">
        <f t="shared" si="17"/>
        <v>0</v>
      </c>
    </row>
    <row r="69" spans="1:21" x14ac:dyDescent="0.3">
      <c r="A69">
        <v>67</v>
      </c>
      <c r="B69" t="s">
        <v>495</v>
      </c>
      <c r="C69">
        <v>-0.54685541167595897</v>
      </c>
      <c r="D69">
        <v>-7.2199780936416502</v>
      </c>
      <c r="E69">
        <v>1.2448132780083001E-2</v>
      </c>
      <c r="F69">
        <v>0.98755186721991695</v>
      </c>
      <c r="G69" t="b">
        <f t="shared" si="29"/>
        <v>1</v>
      </c>
      <c r="H69" t="b">
        <f t="shared" si="30"/>
        <v>0</v>
      </c>
      <c r="I69">
        <v>-1.1754554004626701</v>
      </c>
      <c r="J69">
        <v>-9.6168918344905201</v>
      </c>
      <c r="K69">
        <v>0</v>
      </c>
      <c r="L69">
        <v>1</v>
      </c>
      <c r="M69" t="b">
        <f t="shared" si="33"/>
        <v>1</v>
      </c>
      <c r="N69" t="b">
        <f t="shared" si="34"/>
        <v>0</v>
      </c>
      <c r="O69">
        <v>0</v>
      </c>
      <c r="P69">
        <v>0</v>
      </c>
      <c r="Q69" t="b">
        <f t="shared" si="22"/>
        <v>1</v>
      </c>
      <c r="R69" t="b">
        <f t="shared" si="35"/>
        <v>0</v>
      </c>
      <c r="S69" t="b">
        <f t="shared" si="36"/>
        <v>0</v>
      </c>
      <c r="T69" t="b">
        <f t="shared" si="37"/>
        <v>0</v>
      </c>
      <c r="U69" t="b">
        <f t="shared" si="17"/>
        <v>0</v>
      </c>
    </row>
    <row r="70" spans="1:21" x14ac:dyDescent="0.3">
      <c r="A70">
        <v>68</v>
      </c>
      <c r="B70" t="s">
        <v>496</v>
      </c>
      <c r="C70">
        <v>-1.7642268663273002E-2</v>
      </c>
      <c r="D70">
        <v>-0.49462675485623298</v>
      </c>
      <c r="E70">
        <v>0.68280123583934105</v>
      </c>
      <c r="F70">
        <v>0.31719876416065901</v>
      </c>
      <c r="G70" t="b">
        <f t="shared" si="29"/>
        <v>0</v>
      </c>
      <c r="H70" t="b">
        <f t="shared" si="30"/>
        <v>0</v>
      </c>
      <c r="I70">
        <v>-4.3883167733015899E-2</v>
      </c>
      <c r="J70">
        <v>-0.66240559996077797</v>
      </c>
      <c r="K70">
        <v>0.46343975283213201</v>
      </c>
      <c r="L70">
        <v>0.53656024716786799</v>
      </c>
      <c r="M70" t="b">
        <f t="shared" si="33"/>
        <v>0</v>
      </c>
      <c r="N70" t="b">
        <f t="shared" si="34"/>
        <v>0</v>
      </c>
      <c r="O70">
        <v>0</v>
      </c>
      <c r="P70">
        <v>0</v>
      </c>
      <c r="Q70" t="b">
        <f t="shared" si="22"/>
        <v>0</v>
      </c>
      <c r="R70" t="b">
        <f t="shared" si="35"/>
        <v>1</v>
      </c>
      <c r="S70" t="b">
        <f t="shared" si="36"/>
        <v>0</v>
      </c>
      <c r="T70" t="b">
        <f t="shared" si="37"/>
        <v>0</v>
      </c>
      <c r="U70" t="b">
        <f t="shared" si="17"/>
        <v>0</v>
      </c>
    </row>
    <row r="71" spans="1:21" x14ac:dyDescent="0.3">
      <c r="A71">
        <v>69</v>
      </c>
      <c r="B71" t="s">
        <v>497</v>
      </c>
      <c r="C71">
        <v>-0.43032256546498099</v>
      </c>
      <c r="D71">
        <v>-6.5857575899997203</v>
      </c>
      <c r="E71">
        <v>7.1647901740020496E-3</v>
      </c>
      <c r="F71">
        <v>0.99283520982599804</v>
      </c>
      <c r="G71" t="b">
        <f t="shared" si="29"/>
        <v>1</v>
      </c>
      <c r="H71" t="b">
        <f t="shared" si="30"/>
        <v>0</v>
      </c>
      <c r="I71">
        <v>-1.8650474543221301E-2</v>
      </c>
      <c r="J71">
        <v>-0.39826083254446198</v>
      </c>
      <c r="K71">
        <v>0.43705220061412497</v>
      </c>
      <c r="L71">
        <v>0.56294779938587503</v>
      </c>
      <c r="M71" t="b">
        <f t="shared" si="33"/>
        <v>0</v>
      </c>
      <c r="N71" t="b">
        <f t="shared" si="34"/>
        <v>0</v>
      </c>
      <c r="O71">
        <v>0</v>
      </c>
      <c r="P71">
        <v>0</v>
      </c>
      <c r="Q71" t="b">
        <f t="shared" si="22"/>
        <v>0</v>
      </c>
      <c r="R71" t="b">
        <f t="shared" si="35"/>
        <v>0</v>
      </c>
      <c r="S71" t="b">
        <f t="shared" si="36"/>
        <v>0</v>
      </c>
      <c r="T71" t="b">
        <f t="shared" si="37"/>
        <v>0</v>
      </c>
      <c r="U71" t="b">
        <f t="shared" si="17"/>
        <v>1</v>
      </c>
    </row>
    <row r="72" spans="1:21" x14ac:dyDescent="0.3">
      <c r="A72">
        <v>70</v>
      </c>
      <c r="B72" t="s">
        <v>542</v>
      </c>
      <c r="C72">
        <v>4.0050788063735403E-2</v>
      </c>
      <c r="D72">
        <v>0.67959813193027496</v>
      </c>
      <c r="E72">
        <v>0.87125748502994005</v>
      </c>
      <c r="F72">
        <v>0.12874251497006001</v>
      </c>
      <c r="G72" t="b">
        <f t="shared" si="29"/>
        <v>0</v>
      </c>
      <c r="H72" t="b">
        <f t="shared" si="30"/>
        <v>0</v>
      </c>
      <c r="I72">
        <v>-0.20734050572643101</v>
      </c>
      <c r="J72">
        <v>-4.9728294929661301</v>
      </c>
      <c r="K72">
        <v>4.7904191616766498E-2</v>
      </c>
      <c r="L72">
        <v>0.95209580838323304</v>
      </c>
      <c r="M72" t="b">
        <f t="shared" si="33"/>
        <v>1</v>
      </c>
      <c r="N72" t="b">
        <f t="shared" si="34"/>
        <v>0</v>
      </c>
      <c r="O72">
        <v>1</v>
      </c>
      <c r="P72">
        <v>0</v>
      </c>
      <c r="Q72" t="b">
        <f t="shared" si="22"/>
        <v>0</v>
      </c>
      <c r="R72" t="b">
        <f t="shared" si="35"/>
        <v>0</v>
      </c>
      <c r="S72" t="b">
        <f t="shared" si="36"/>
        <v>0</v>
      </c>
      <c r="T72" t="b">
        <f t="shared" si="37"/>
        <v>0</v>
      </c>
      <c r="U72" t="b">
        <f t="shared" si="17"/>
        <v>1</v>
      </c>
    </row>
    <row r="73" spans="1:21" x14ac:dyDescent="0.3">
      <c r="A73">
        <v>71</v>
      </c>
      <c r="B73" t="s">
        <v>543</v>
      </c>
      <c r="C73">
        <v>-0.157126318983659</v>
      </c>
      <c r="D73">
        <v>-2.3965334089964299</v>
      </c>
      <c r="E73">
        <v>0.20040899795500999</v>
      </c>
      <c r="F73">
        <v>0.79959100204499001</v>
      </c>
      <c r="G73" t="b">
        <f t="shared" si="29"/>
        <v>0</v>
      </c>
      <c r="H73" t="b">
        <f t="shared" si="30"/>
        <v>0</v>
      </c>
      <c r="I73">
        <v>-3.0607273306909901E-2</v>
      </c>
      <c r="J73">
        <v>-0.71894223443026095</v>
      </c>
      <c r="K73">
        <v>0.58588957055214697</v>
      </c>
      <c r="L73">
        <v>0.41411042944785298</v>
      </c>
      <c r="M73" t="b">
        <f t="shared" si="33"/>
        <v>0</v>
      </c>
      <c r="N73" t="b">
        <f t="shared" si="34"/>
        <v>0</v>
      </c>
      <c r="O73">
        <v>0</v>
      </c>
      <c r="P73">
        <v>0</v>
      </c>
      <c r="Q73" t="b">
        <f t="shared" si="22"/>
        <v>0</v>
      </c>
      <c r="R73" t="b">
        <f t="shared" si="35"/>
        <v>1</v>
      </c>
      <c r="S73" t="b">
        <f t="shared" si="36"/>
        <v>0</v>
      </c>
      <c r="T73" t="b">
        <f t="shared" si="37"/>
        <v>0</v>
      </c>
      <c r="U73" t="b">
        <f t="shared" si="17"/>
        <v>0</v>
      </c>
    </row>
    <row r="74" spans="1:21" x14ac:dyDescent="0.3">
      <c r="A74">
        <v>72</v>
      </c>
      <c r="B74" t="s">
        <v>498</v>
      </c>
      <c r="C74">
        <v>-1.0956065660316501</v>
      </c>
      <c r="D74">
        <v>-7.0358725573399798</v>
      </c>
      <c r="E74">
        <v>1.11111111111111E-3</v>
      </c>
      <c r="F74">
        <v>0.99888888888888905</v>
      </c>
      <c r="G74" t="b">
        <f t="shared" si="29"/>
        <v>1</v>
      </c>
      <c r="H74" t="b">
        <f t="shared" si="30"/>
        <v>0</v>
      </c>
      <c r="I74">
        <v>-0.18119105995394999</v>
      </c>
      <c r="J74">
        <v>-2.5382783127255699</v>
      </c>
      <c r="K74">
        <v>0.01</v>
      </c>
      <c r="L74">
        <v>0.99</v>
      </c>
      <c r="M74" t="b">
        <f t="shared" si="33"/>
        <v>1</v>
      </c>
      <c r="N74" t="b">
        <f t="shared" si="34"/>
        <v>0</v>
      </c>
      <c r="O74">
        <v>0</v>
      </c>
      <c r="P74">
        <v>0</v>
      </c>
      <c r="Q74" t="b">
        <f t="shared" si="22"/>
        <v>1</v>
      </c>
      <c r="R74" t="b">
        <f t="shared" si="35"/>
        <v>0</v>
      </c>
      <c r="S74" t="b">
        <f t="shared" si="36"/>
        <v>0</v>
      </c>
      <c r="T74" t="b">
        <f t="shared" si="37"/>
        <v>0</v>
      </c>
      <c r="U74" t="b">
        <f t="shared" si="17"/>
        <v>0</v>
      </c>
    </row>
    <row r="75" spans="1:21" x14ac:dyDescent="0.3">
      <c r="A75">
        <v>73</v>
      </c>
      <c r="B75" t="s">
        <v>499</v>
      </c>
      <c r="C75">
        <v>-0.33018574597029499</v>
      </c>
      <c r="D75">
        <v>-2.9418186183780199</v>
      </c>
      <c r="E75">
        <v>0.20392584514721901</v>
      </c>
      <c r="F75">
        <v>0.79607415485278099</v>
      </c>
      <c r="G75" t="b">
        <f t="shared" si="29"/>
        <v>0</v>
      </c>
      <c r="H75" t="b">
        <f t="shared" si="30"/>
        <v>0</v>
      </c>
      <c r="I75">
        <v>-6.2982435045586496E-2</v>
      </c>
      <c r="J75">
        <v>-0.95778471919140196</v>
      </c>
      <c r="K75">
        <v>0.48309705561614003</v>
      </c>
      <c r="L75">
        <v>0.51690294438385997</v>
      </c>
      <c r="M75" t="b">
        <f t="shared" si="33"/>
        <v>0</v>
      </c>
      <c r="N75" t="b">
        <f t="shared" si="34"/>
        <v>0</v>
      </c>
      <c r="O75">
        <v>0</v>
      </c>
      <c r="P75">
        <v>0</v>
      </c>
      <c r="Q75" t="b">
        <f t="shared" ref="Q75:Q79" si="38">IF(G75,IF(M75,TRUE,FALSE),FALSE)</f>
        <v>0</v>
      </c>
      <c r="R75" t="b">
        <f t="shared" si="35"/>
        <v>1</v>
      </c>
      <c r="S75" t="b">
        <f t="shared" ref="S75:S79" si="39">OR(IF(G75, IF(N75, TRUE), FALSE),IF(M75, IF(H75, TRUE), FALSE))</f>
        <v>0</v>
      </c>
      <c r="T75" t="b">
        <f t="shared" ref="T75:T79" si="40">OR(IF(G75, FALSE, IF(N75, TRUE)),IF(M75, FALSE, IF(H75, TRUE)))</f>
        <v>0</v>
      </c>
      <c r="U75" t="b">
        <f t="shared" si="17"/>
        <v>0</v>
      </c>
    </row>
    <row r="76" spans="1:21" x14ac:dyDescent="0.3">
      <c r="A76">
        <v>74</v>
      </c>
      <c r="B76" t="s">
        <v>500</v>
      </c>
      <c r="C76">
        <v>-7.7139115369505407E-2</v>
      </c>
      <c r="D76">
        <v>-5.0289075048016096</v>
      </c>
      <c r="E76">
        <v>1.82119205298013E-2</v>
      </c>
      <c r="F76">
        <v>0.98178807947019897</v>
      </c>
      <c r="G76" t="b">
        <f t="shared" si="29"/>
        <v>1</v>
      </c>
      <c r="H76" t="b">
        <f t="shared" si="30"/>
        <v>0</v>
      </c>
      <c r="I76">
        <v>8.0502047881121103E-3</v>
      </c>
      <c r="J76">
        <v>0.53266853109932899</v>
      </c>
      <c r="K76">
        <v>0.67052980132450302</v>
      </c>
      <c r="L76">
        <v>0.32947019867549698</v>
      </c>
      <c r="M76" t="b">
        <f t="shared" si="33"/>
        <v>0</v>
      </c>
      <c r="N76" t="b">
        <f t="shared" si="34"/>
        <v>0</v>
      </c>
      <c r="O76">
        <v>0</v>
      </c>
      <c r="P76">
        <v>1</v>
      </c>
      <c r="Q76" t="b">
        <f t="shared" si="38"/>
        <v>0</v>
      </c>
      <c r="R76" t="b">
        <f t="shared" si="35"/>
        <v>0</v>
      </c>
      <c r="S76" t="b">
        <f t="shared" si="39"/>
        <v>0</v>
      </c>
      <c r="T76" t="b">
        <f t="shared" si="40"/>
        <v>0</v>
      </c>
      <c r="U76" t="b">
        <f t="shared" si="17"/>
        <v>1</v>
      </c>
    </row>
    <row r="77" spans="1:21" x14ac:dyDescent="0.3">
      <c r="A77">
        <v>75</v>
      </c>
      <c r="B77" t="s">
        <v>545</v>
      </c>
      <c r="C77">
        <v>-0.106883695782646</v>
      </c>
      <c r="D77">
        <v>-0.94386275011666798</v>
      </c>
      <c r="E77">
        <v>0.43216080402009999</v>
      </c>
      <c r="F77">
        <v>0.56783919597989996</v>
      </c>
      <c r="G77" t="b">
        <f t="shared" si="29"/>
        <v>0</v>
      </c>
      <c r="H77" t="b">
        <f t="shared" si="30"/>
        <v>0</v>
      </c>
      <c r="I77">
        <v>-0.296945653968333</v>
      </c>
      <c r="J77">
        <v>-1.0649005283714501</v>
      </c>
      <c r="K77">
        <v>0.49949748743718603</v>
      </c>
      <c r="L77">
        <v>0.50050251256281397</v>
      </c>
      <c r="M77" t="b">
        <f t="shared" si="33"/>
        <v>0</v>
      </c>
      <c r="N77" t="b">
        <f t="shared" si="34"/>
        <v>0</v>
      </c>
      <c r="O77">
        <v>0</v>
      </c>
      <c r="P77">
        <v>0</v>
      </c>
      <c r="Q77" t="b">
        <f t="shared" si="38"/>
        <v>0</v>
      </c>
      <c r="R77" t="b">
        <f t="shared" si="35"/>
        <v>1</v>
      </c>
      <c r="S77" t="b">
        <f t="shared" si="39"/>
        <v>0</v>
      </c>
      <c r="T77" t="b">
        <f t="shared" si="40"/>
        <v>0</v>
      </c>
      <c r="U77" t="b">
        <f t="shared" si="17"/>
        <v>0</v>
      </c>
    </row>
    <row r="78" spans="1:21" x14ac:dyDescent="0.3">
      <c r="A78">
        <v>76</v>
      </c>
      <c r="B78" t="s">
        <v>546</v>
      </c>
      <c r="C78">
        <v>0.12145033118640999</v>
      </c>
      <c r="D78">
        <v>1.58078664125643</v>
      </c>
      <c r="E78">
        <v>0.93922018348623804</v>
      </c>
      <c r="F78">
        <v>6.0779816513761499E-2</v>
      </c>
      <c r="G78" t="b">
        <f t="shared" si="29"/>
        <v>0</v>
      </c>
      <c r="H78" t="b">
        <f t="shared" si="30"/>
        <v>1</v>
      </c>
      <c r="I78">
        <v>-0.66821521449485599</v>
      </c>
      <c r="J78">
        <v>-4.3493014315916598</v>
      </c>
      <c r="K78">
        <v>7.6834862385321098E-2</v>
      </c>
      <c r="L78">
        <v>0.923165137614679</v>
      </c>
      <c r="M78" t="b">
        <f t="shared" si="33"/>
        <v>1</v>
      </c>
      <c r="N78" t="b">
        <f t="shared" si="34"/>
        <v>0</v>
      </c>
      <c r="O78">
        <v>1</v>
      </c>
      <c r="P78">
        <v>0</v>
      </c>
      <c r="Q78" t="b">
        <f t="shared" si="38"/>
        <v>0</v>
      </c>
      <c r="R78" t="b">
        <f t="shared" si="35"/>
        <v>0</v>
      </c>
      <c r="S78" t="b">
        <f t="shared" si="39"/>
        <v>1</v>
      </c>
      <c r="T78" t="b">
        <f t="shared" si="40"/>
        <v>0</v>
      </c>
      <c r="U78" t="b">
        <f t="shared" si="17"/>
        <v>0</v>
      </c>
    </row>
    <row r="79" spans="1:21" x14ac:dyDescent="0.3">
      <c r="A79">
        <v>77</v>
      </c>
      <c r="B79" t="s">
        <v>501</v>
      </c>
      <c r="C79">
        <v>-0.74686041211850795</v>
      </c>
      <c r="D79">
        <v>-17.982149962046599</v>
      </c>
      <c r="E79">
        <v>2.96127562642369E-2</v>
      </c>
      <c r="F79">
        <v>0.97038724373576302</v>
      </c>
      <c r="G79" t="b">
        <f t="shared" si="29"/>
        <v>1</v>
      </c>
      <c r="H79" t="b">
        <f t="shared" si="30"/>
        <v>0</v>
      </c>
      <c r="I79">
        <v>-0.17997524993257299</v>
      </c>
      <c r="J79">
        <v>-5.1394111108290899</v>
      </c>
      <c r="K79">
        <v>0.16173120728929399</v>
      </c>
      <c r="L79">
        <v>0.83826879271070598</v>
      </c>
      <c r="M79" t="b">
        <f t="shared" si="33"/>
        <v>0</v>
      </c>
      <c r="N79" t="b">
        <f t="shared" si="34"/>
        <v>0</v>
      </c>
      <c r="O79">
        <v>0</v>
      </c>
      <c r="P79">
        <v>0</v>
      </c>
      <c r="Q79" t="b">
        <f t="shared" si="38"/>
        <v>0</v>
      </c>
      <c r="R79" t="b">
        <f t="shared" si="35"/>
        <v>0</v>
      </c>
      <c r="S79" t="b">
        <f t="shared" si="39"/>
        <v>0</v>
      </c>
      <c r="T79" t="b">
        <f t="shared" si="40"/>
        <v>0</v>
      </c>
      <c r="U79" t="b">
        <f t="shared" si="17"/>
        <v>1</v>
      </c>
    </row>
  </sheetData>
  <autoFilter ref="A2:U79" xr:uid="{D9DD2DED-1A79-4840-BB66-039A85440900}"/>
  <mergeCells count="3">
    <mergeCell ref="C1:H1"/>
    <mergeCell ref="I1:N1"/>
    <mergeCell ref="O1:R1"/>
  </mergeCells>
  <conditionalFormatting sqref="G3:G79">
    <cfRule type="cellIs" dxfId="19" priority="9" operator="equal">
      <formula>TRUE</formula>
    </cfRule>
    <cfRule type="cellIs" dxfId="18" priority="10" operator="equal">
      <formula>FALSE</formula>
    </cfRule>
  </conditionalFormatting>
  <conditionalFormatting sqref="H3:H79">
    <cfRule type="cellIs" dxfId="17" priority="8" operator="equal">
      <formula>TRUE</formula>
    </cfRule>
  </conditionalFormatting>
  <conditionalFormatting sqref="M3:M79">
    <cfRule type="cellIs" dxfId="16" priority="6" operator="equal">
      <formula>TRUE</formula>
    </cfRule>
    <cfRule type="cellIs" dxfId="15" priority="7" operator="equal">
      <formula>FALSE</formula>
    </cfRule>
  </conditionalFormatting>
  <conditionalFormatting sqref="N3:N79">
    <cfRule type="cellIs" dxfId="14" priority="5" operator="equal">
      <formula>TRUE</formula>
    </cfRule>
  </conditionalFormatting>
  <conditionalFormatting sqref="Q3:Q79">
    <cfRule type="cellIs" dxfId="13" priority="4" operator="equal">
      <formula>TRUE</formula>
    </cfRule>
  </conditionalFormatting>
  <conditionalFormatting sqref="R3:T79">
    <cfRule type="cellIs" dxfId="12" priority="1" operator="equal">
      <formula>TRUE</formula>
    </cfRule>
  </conditionalFormatting>
  <pageMargins left="0.7" right="0.7" top="0.75" bottom="0.75" header="0.3" footer="0.3"/>
  <pageSetup orientation="portrait" horizontalDpi="300" verticalDpi="30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CD47C9-220C-4EAB-B6A3-DEFEB19566D0}">
  <dimension ref="A1:J32"/>
  <sheetViews>
    <sheetView workbookViewId="0">
      <selection activeCell="J23" sqref="J23"/>
    </sheetView>
  </sheetViews>
  <sheetFormatPr defaultColWidth="39.33203125" defaultRowHeight="160.05000000000001" customHeight="1" x14ac:dyDescent="0.3"/>
  <cols>
    <col min="1" max="1" width="23.77734375" style="14" customWidth="1"/>
    <col min="3" max="3" width="14.44140625" style="14" customWidth="1"/>
    <col min="5" max="5" width="15.6640625" style="14" customWidth="1"/>
    <col min="7" max="7" width="15.6640625" style="14" customWidth="1"/>
    <col min="9" max="9" width="15.6640625" style="14" customWidth="1"/>
  </cols>
  <sheetData>
    <row r="1" spans="1:10" ht="160.05000000000001" customHeight="1" x14ac:dyDescent="0.3">
      <c r="A1" s="13" t="s">
        <v>1913</v>
      </c>
      <c r="C1" s="13" t="s">
        <v>1910</v>
      </c>
      <c r="E1" s="13" t="s">
        <v>194</v>
      </c>
      <c r="G1" s="13" t="s">
        <v>1918</v>
      </c>
      <c r="I1" s="13" t="s">
        <v>1917</v>
      </c>
    </row>
    <row r="2" spans="1:10" ht="160.05000000000001" customHeight="1" x14ac:dyDescent="0.3">
      <c r="A2" s="14" t="s">
        <v>548</v>
      </c>
      <c r="B2" t="e" vm="1">
        <v>#VALUE!</v>
      </c>
      <c r="C2" s="14" t="s">
        <v>451</v>
      </c>
      <c r="D2" t="e" vm="2">
        <v>#VALUE!</v>
      </c>
      <c r="E2" s="14" t="s">
        <v>450</v>
      </c>
      <c r="F2" t="e" vm="3">
        <v>#VALUE!</v>
      </c>
      <c r="G2" s="14" t="s">
        <v>527</v>
      </c>
      <c r="H2" t="e" vm="4">
        <v>#VALUE!</v>
      </c>
      <c r="I2" s="14" t="s">
        <v>449</v>
      </c>
      <c r="J2" t="e" vm="5">
        <v>#VALUE!</v>
      </c>
    </row>
    <row r="3" spans="1:10" ht="160.05000000000001" customHeight="1" x14ac:dyDescent="0.3">
      <c r="A3" s="14" t="s">
        <v>452</v>
      </c>
      <c r="B3" t="e" vm="6">
        <v>#VALUE!</v>
      </c>
      <c r="C3" s="14" t="s">
        <v>453</v>
      </c>
      <c r="D3" t="e" vm="7">
        <v>#VALUE!</v>
      </c>
      <c r="E3" s="14" t="s">
        <v>468</v>
      </c>
      <c r="F3" t="e" vm="8">
        <v>#VALUE!</v>
      </c>
      <c r="G3" s="14" t="s">
        <v>475</v>
      </c>
      <c r="H3" t="e" vm="9">
        <v>#VALUE!</v>
      </c>
      <c r="I3" s="14" t="s">
        <v>508</v>
      </c>
      <c r="J3" t="e" vm="10">
        <v>#VALUE!</v>
      </c>
    </row>
    <row r="4" spans="1:10" ht="160.05000000000001" customHeight="1" x14ac:dyDescent="0.3">
      <c r="A4" s="14" t="s">
        <v>550</v>
      </c>
      <c r="B4" t="e" vm="11">
        <v>#VALUE!</v>
      </c>
      <c r="C4" s="14" t="s">
        <v>454</v>
      </c>
      <c r="D4" t="e" vm="12">
        <v>#VALUE!</v>
      </c>
      <c r="E4" s="14" t="s">
        <v>470</v>
      </c>
      <c r="F4" t="e" vm="13">
        <v>#VALUE!</v>
      </c>
      <c r="G4" s="14" t="s">
        <v>480</v>
      </c>
      <c r="H4" t="e" vm="14">
        <v>#VALUE!</v>
      </c>
      <c r="I4" s="14" t="s">
        <v>511</v>
      </c>
      <c r="J4" t="e" vm="15">
        <v>#VALUE!</v>
      </c>
    </row>
    <row r="5" spans="1:10" ht="160.05000000000001" customHeight="1" x14ac:dyDescent="0.3">
      <c r="A5" s="14" t="s">
        <v>456</v>
      </c>
      <c r="B5" t="e" vm="16">
        <v>#VALUE!</v>
      </c>
      <c r="C5" s="14" t="s">
        <v>458</v>
      </c>
      <c r="D5" t="e" vm="17">
        <v>#VALUE!</v>
      </c>
      <c r="E5" s="14" t="s">
        <v>534</v>
      </c>
      <c r="F5" t="e" vm="18">
        <v>#VALUE!</v>
      </c>
      <c r="G5" s="14" t="s">
        <v>533</v>
      </c>
      <c r="H5" t="e" vm="19">
        <v>#VALUE!</v>
      </c>
      <c r="I5" s="14" t="s">
        <v>455</v>
      </c>
      <c r="J5" t="e" vm="20">
        <v>#VALUE!</v>
      </c>
    </row>
    <row r="6" spans="1:10" ht="160.05000000000001" customHeight="1" x14ac:dyDescent="0.3">
      <c r="A6" s="14" t="s">
        <v>457</v>
      </c>
      <c r="B6" t="e" vm="21">
        <v>#VALUE!</v>
      </c>
      <c r="C6" s="14" t="s">
        <v>461</v>
      </c>
      <c r="D6" t="e" vm="22">
        <v>#VALUE!</v>
      </c>
      <c r="E6" s="14" t="s">
        <v>546</v>
      </c>
      <c r="F6" t="e" vm="23">
        <v>#VALUE!</v>
      </c>
      <c r="I6" s="14" t="s">
        <v>459</v>
      </c>
      <c r="J6" t="e" vm="24">
        <v>#VALUE!</v>
      </c>
    </row>
    <row r="7" spans="1:10" ht="160.05000000000001" customHeight="1" x14ac:dyDescent="0.3">
      <c r="A7" s="14" t="s">
        <v>460</v>
      </c>
      <c r="B7" t="e" vm="25">
        <v>#VALUE!</v>
      </c>
      <c r="C7" s="14" t="s">
        <v>465</v>
      </c>
      <c r="D7" t="e" vm="26">
        <v>#VALUE!</v>
      </c>
      <c r="E7" s="14" t="s">
        <v>470</v>
      </c>
      <c r="I7" s="14" t="s">
        <v>462</v>
      </c>
      <c r="J7" t="e" vm="27">
        <v>#VALUE!</v>
      </c>
    </row>
    <row r="8" spans="1:10" ht="160.05000000000001" customHeight="1" x14ac:dyDescent="0.3">
      <c r="A8" s="14" t="s">
        <v>553</v>
      </c>
      <c r="B8" t="e" vm="28">
        <v>#VALUE!</v>
      </c>
      <c r="C8" s="14" t="s">
        <v>472</v>
      </c>
      <c r="D8" t="e" vm="29">
        <v>#VALUE!</v>
      </c>
      <c r="I8" s="14" t="s">
        <v>464</v>
      </c>
      <c r="J8" t="e" vm="30">
        <v>#VALUE!</v>
      </c>
    </row>
    <row r="9" spans="1:10" ht="160.05000000000001" customHeight="1" x14ac:dyDescent="0.3">
      <c r="A9" s="14" t="s">
        <v>463</v>
      </c>
      <c r="B9" t="e" vm="31">
        <v>#VALUE!</v>
      </c>
      <c r="C9" s="14" t="s">
        <v>474</v>
      </c>
      <c r="D9" t="e" vm="32">
        <v>#VALUE!</v>
      </c>
      <c r="I9" s="14" t="s">
        <v>467</v>
      </c>
      <c r="J9" t="e" vm="33">
        <v>#VALUE!</v>
      </c>
    </row>
    <row r="10" spans="1:10" ht="160.05000000000001" customHeight="1" x14ac:dyDescent="0.3">
      <c r="A10" s="14" t="s">
        <v>520</v>
      </c>
      <c r="B10" t="e" vm="34">
        <v>#VALUE!</v>
      </c>
      <c r="C10" s="14" t="s">
        <v>481</v>
      </c>
      <c r="D10" t="e" vm="35">
        <v>#VALUE!</v>
      </c>
      <c r="I10" s="14" t="s">
        <v>522</v>
      </c>
      <c r="J10" t="e" vm="36">
        <v>#VALUE!</v>
      </c>
    </row>
    <row r="11" spans="1:10" ht="160.05000000000001" customHeight="1" x14ac:dyDescent="0.3">
      <c r="A11" s="14" t="s">
        <v>466</v>
      </c>
      <c r="B11" t="e" vm="37">
        <v>#VALUE!</v>
      </c>
      <c r="C11" s="14" t="s">
        <v>482</v>
      </c>
      <c r="D11" t="e" vm="38">
        <v>#VALUE!</v>
      </c>
      <c r="I11" s="14" t="s">
        <v>469</v>
      </c>
      <c r="J11" t="e" vm="39">
        <v>#VALUE!</v>
      </c>
    </row>
    <row r="12" spans="1:10" ht="160.05000000000001" customHeight="1" x14ac:dyDescent="0.3">
      <c r="A12" s="14" t="s">
        <v>526</v>
      </c>
      <c r="B12" t="e" vm="40">
        <v>#VALUE!</v>
      </c>
      <c r="C12" s="14" t="s">
        <v>484</v>
      </c>
      <c r="D12" t="e" vm="41">
        <v>#VALUE!</v>
      </c>
      <c r="I12" s="14" t="s">
        <v>473</v>
      </c>
      <c r="J12" t="e" vm="42">
        <v>#VALUE!</v>
      </c>
    </row>
    <row r="13" spans="1:10" ht="160.05000000000001" customHeight="1" x14ac:dyDescent="0.3">
      <c r="A13" s="14" t="s">
        <v>471</v>
      </c>
      <c r="B13" t="e" vm="43">
        <v>#VALUE!</v>
      </c>
      <c r="C13" s="14" t="s">
        <v>560</v>
      </c>
      <c r="D13" t="e" vm="44">
        <v>#VALUE!</v>
      </c>
      <c r="I13" s="14" t="s">
        <v>477</v>
      </c>
      <c r="J13" t="e" vm="45">
        <v>#VALUE!</v>
      </c>
    </row>
    <row r="14" spans="1:10" ht="160.05000000000001" customHeight="1" x14ac:dyDescent="0.3">
      <c r="A14" s="14" t="s">
        <v>476</v>
      </c>
      <c r="B14" t="e" vm="46">
        <v>#VALUE!</v>
      </c>
      <c r="C14" s="14" t="s">
        <v>495</v>
      </c>
      <c r="D14" t="e" vm="47">
        <v>#VALUE!</v>
      </c>
      <c r="I14" s="14" t="s">
        <v>479</v>
      </c>
      <c r="J14" t="e" vm="48">
        <v>#VALUE!</v>
      </c>
    </row>
    <row r="15" spans="1:10" ht="160.05000000000001" customHeight="1" x14ac:dyDescent="0.3">
      <c r="A15" s="14" t="s">
        <v>532</v>
      </c>
      <c r="B15" t="e" vm="49">
        <v>#VALUE!</v>
      </c>
      <c r="C15" s="14" t="s">
        <v>498</v>
      </c>
      <c r="D15" t="e" vm="50">
        <v>#VALUE!</v>
      </c>
      <c r="I15" s="14" t="s">
        <v>537</v>
      </c>
      <c r="J15" t="e" vm="51">
        <v>#VALUE!</v>
      </c>
    </row>
    <row r="16" spans="1:10" ht="160.05000000000001" customHeight="1" x14ac:dyDescent="0.3">
      <c r="A16" s="14" t="s">
        <v>502</v>
      </c>
      <c r="B16" t="e" vm="52">
        <v>#VALUE!</v>
      </c>
      <c r="I16" s="14" t="s">
        <v>485</v>
      </c>
      <c r="J16" t="e" vm="53">
        <v>#VALUE!</v>
      </c>
    </row>
    <row r="17" spans="1:10" ht="160.05000000000001" customHeight="1" x14ac:dyDescent="0.3">
      <c r="A17" s="14" t="s">
        <v>478</v>
      </c>
      <c r="B17" t="e" vm="54">
        <v>#VALUE!</v>
      </c>
      <c r="I17" s="14" t="s">
        <v>539</v>
      </c>
      <c r="J17" t="e" vm="55">
        <v>#VALUE!</v>
      </c>
    </row>
    <row r="18" spans="1:10" ht="160.05000000000001" customHeight="1" x14ac:dyDescent="0.3">
      <c r="A18" s="14" t="s">
        <v>555</v>
      </c>
      <c r="B18" t="e" vm="56">
        <v>#VALUE!</v>
      </c>
      <c r="I18" s="14" t="s">
        <v>488</v>
      </c>
      <c r="J18" t="e" vm="57">
        <v>#VALUE!</v>
      </c>
    </row>
    <row r="19" spans="1:10" ht="160.05000000000001" customHeight="1" x14ac:dyDescent="0.3">
      <c r="A19" s="14" t="s">
        <v>557</v>
      </c>
      <c r="B19" t="e" vm="58">
        <v>#VALUE!</v>
      </c>
      <c r="I19" s="14" t="s">
        <v>489</v>
      </c>
      <c r="J19" t="e" vm="59">
        <v>#VALUE!</v>
      </c>
    </row>
    <row r="20" spans="1:10" ht="160.05000000000001" customHeight="1" x14ac:dyDescent="0.3">
      <c r="A20" s="14" t="s">
        <v>558</v>
      </c>
      <c r="B20" t="e" vm="60">
        <v>#VALUE!</v>
      </c>
      <c r="I20" s="14" t="s">
        <v>493</v>
      </c>
      <c r="J20" t="e" vm="61">
        <v>#VALUE!</v>
      </c>
    </row>
    <row r="21" spans="1:10" ht="160.05000000000001" customHeight="1" x14ac:dyDescent="0.3">
      <c r="A21" s="14" t="s">
        <v>483</v>
      </c>
      <c r="B21" t="e" vm="62">
        <v>#VALUE!</v>
      </c>
      <c r="I21" s="14" t="s">
        <v>497</v>
      </c>
      <c r="J21" t="e" vm="63">
        <v>#VALUE!</v>
      </c>
    </row>
    <row r="22" spans="1:10" ht="160.05000000000001" customHeight="1" x14ac:dyDescent="0.3">
      <c r="A22" s="14" t="s">
        <v>486</v>
      </c>
      <c r="B22" t="e" vm="64">
        <v>#VALUE!</v>
      </c>
      <c r="I22" s="14" t="s">
        <v>542</v>
      </c>
      <c r="J22" t="e" vm="65">
        <v>#VALUE!</v>
      </c>
    </row>
    <row r="23" spans="1:10" ht="160.05000000000001" customHeight="1" x14ac:dyDescent="0.3">
      <c r="A23" s="14" t="s">
        <v>540</v>
      </c>
      <c r="B23" t="e" vm="66">
        <v>#VALUE!</v>
      </c>
      <c r="I23" s="14" t="s">
        <v>500</v>
      </c>
      <c r="J23" t="e" vm="67">
        <v>#VALUE!</v>
      </c>
    </row>
    <row r="24" spans="1:10" ht="160.05000000000001" customHeight="1" x14ac:dyDescent="0.3">
      <c r="A24" s="14" t="s">
        <v>487</v>
      </c>
      <c r="B24" t="e" vm="68">
        <v>#VALUE!</v>
      </c>
      <c r="I24" s="14" t="s">
        <v>501</v>
      </c>
      <c r="J24" t="e" vm="69">
        <v>#VALUE!</v>
      </c>
    </row>
    <row r="25" spans="1:10" ht="160.05000000000001" customHeight="1" x14ac:dyDescent="0.3">
      <c r="A25" s="14" t="s">
        <v>490</v>
      </c>
      <c r="B25" t="e" vm="70">
        <v>#VALUE!</v>
      </c>
    </row>
    <row r="26" spans="1:10" ht="160.05000000000001" customHeight="1" x14ac:dyDescent="0.3">
      <c r="A26" s="14" t="s">
        <v>491</v>
      </c>
      <c r="B26" t="e" vm="71">
        <v>#VALUE!</v>
      </c>
    </row>
    <row r="27" spans="1:10" ht="160.05000000000001" customHeight="1" x14ac:dyDescent="0.3">
      <c r="A27" s="14" t="s">
        <v>492</v>
      </c>
      <c r="B27" t="e" vm="72">
        <v>#VALUE!</v>
      </c>
    </row>
    <row r="28" spans="1:10" ht="160.05000000000001" customHeight="1" x14ac:dyDescent="0.3">
      <c r="A28" s="14" t="s">
        <v>494</v>
      </c>
      <c r="B28" t="e" vm="73">
        <v>#VALUE!</v>
      </c>
    </row>
    <row r="29" spans="1:10" ht="160.05000000000001" customHeight="1" x14ac:dyDescent="0.3">
      <c r="A29" s="14" t="s">
        <v>496</v>
      </c>
      <c r="B29" t="e" vm="74">
        <v>#VALUE!</v>
      </c>
    </row>
    <row r="30" spans="1:10" ht="160.05000000000001" customHeight="1" x14ac:dyDescent="0.3">
      <c r="A30" s="14" t="s">
        <v>543</v>
      </c>
    </row>
    <row r="31" spans="1:10" ht="160.05000000000001" customHeight="1" x14ac:dyDescent="0.3">
      <c r="A31" s="14" t="s">
        <v>499</v>
      </c>
      <c r="B31" t="e" vm="75">
        <v>#VALUE!</v>
      </c>
    </row>
    <row r="32" spans="1:10" ht="160.05000000000001" customHeight="1" x14ac:dyDescent="0.3">
      <c r="A32" s="14" t="s">
        <v>545</v>
      </c>
      <c r="B32" t="e" vm="76">
        <v>#VALUE!</v>
      </c>
    </row>
  </sheetData>
  <pageMargins left="0.7" right="0.7" top="0.75" bottom="0.75" header="0.3" footer="0.3"/>
  <pageSetup orientation="portrait" horizontalDpi="300" verticalDpi="300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A50A4-9FBC-4A52-8A9E-AF3E570735E8}">
  <sheetPr filterMode="1"/>
  <dimension ref="A1:E78"/>
  <sheetViews>
    <sheetView workbookViewId="0">
      <selection activeCell="D3" sqref="D3:D78"/>
    </sheetView>
  </sheetViews>
  <sheetFormatPr defaultRowHeight="14.4" x14ac:dyDescent="0.3"/>
  <cols>
    <col min="4" max="4" width="19.44140625" customWidth="1"/>
  </cols>
  <sheetData>
    <row r="1" spans="1:5" x14ac:dyDescent="0.3">
      <c r="A1" s="2" t="s">
        <v>93</v>
      </c>
      <c r="B1" s="2" t="s">
        <v>417</v>
      </c>
      <c r="C1" s="2" t="s">
        <v>418</v>
      </c>
      <c r="D1" s="2" t="s">
        <v>1914</v>
      </c>
      <c r="E1" s="2"/>
    </row>
    <row r="2" spans="1:5" hidden="1" x14ac:dyDescent="0.3">
      <c r="A2" t="s">
        <v>548</v>
      </c>
      <c r="B2">
        <v>1.12047994794084</v>
      </c>
      <c r="C2">
        <v>1.28691123164781</v>
      </c>
      <c r="D2" t="s">
        <v>416</v>
      </c>
    </row>
    <row r="3" spans="1:5" x14ac:dyDescent="0.3">
      <c r="A3" t="s">
        <v>449</v>
      </c>
      <c r="B3">
        <v>0.97173849222320297</v>
      </c>
      <c r="C3">
        <v>1.64935556436251</v>
      </c>
      <c r="D3" t="s">
        <v>415</v>
      </c>
    </row>
    <row r="4" spans="1:5" hidden="1" x14ac:dyDescent="0.3">
      <c r="A4" t="s">
        <v>450</v>
      </c>
      <c r="B4">
        <v>1.1856403081071201</v>
      </c>
      <c r="C4">
        <v>1.45219421605931</v>
      </c>
      <c r="D4" t="s">
        <v>416</v>
      </c>
    </row>
    <row r="5" spans="1:5" x14ac:dyDescent="0.3">
      <c r="A5" t="s">
        <v>451</v>
      </c>
      <c r="B5">
        <v>0.70197711145062203</v>
      </c>
      <c r="C5">
        <v>0.85332306209700304</v>
      </c>
      <c r="D5" t="s">
        <v>415</v>
      </c>
    </row>
    <row r="6" spans="1:5" hidden="1" x14ac:dyDescent="0.3">
      <c r="A6" t="s">
        <v>452</v>
      </c>
      <c r="B6">
        <v>1.03741143406309</v>
      </c>
      <c r="C6">
        <v>1.83614481385696</v>
      </c>
      <c r="D6" t="s">
        <v>416</v>
      </c>
    </row>
    <row r="7" spans="1:5" hidden="1" x14ac:dyDescent="0.3">
      <c r="A7" t="s">
        <v>508</v>
      </c>
      <c r="B7">
        <v>1.06919273066325</v>
      </c>
      <c r="C7">
        <v>1.9175543833375399</v>
      </c>
      <c r="D7" t="s">
        <v>416</v>
      </c>
    </row>
    <row r="8" spans="1:5" hidden="1" x14ac:dyDescent="0.3">
      <c r="A8" t="s">
        <v>453</v>
      </c>
      <c r="B8">
        <v>1.46721271733592</v>
      </c>
      <c r="C8">
        <v>3.24545765225254</v>
      </c>
      <c r="D8" t="s">
        <v>416</v>
      </c>
    </row>
    <row r="9" spans="1:5" x14ac:dyDescent="0.3">
      <c r="A9" t="s">
        <v>511</v>
      </c>
      <c r="B9">
        <v>0.96385630878452</v>
      </c>
      <c r="C9">
        <v>1.48661377674448</v>
      </c>
      <c r="D9" t="s">
        <v>415</v>
      </c>
    </row>
    <row r="10" spans="1:5" hidden="1" x14ac:dyDescent="0.3">
      <c r="A10" t="s">
        <v>550</v>
      </c>
      <c r="B10">
        <v>1.28885014833345</v>
      </c>
      <c r="C10">
        <v>1.6470686222386901</v>
      </c>
      <c r="D10" t="s">
        <v>416</v>
      </c>
    </row>
    <row r="11" spans="1:5" x14ac:dyDescent="0.3">
      <c r="A11" t="s">
        <v>454</v>
      </c>
      <c r="B11">
        <v>0.79816679809412105</v>
      </c>
      <c r="C11">
        <v>1.0071807866515401</v>
      </c>
      <c r="D11" t="s">
        <v>415</v>
      </c>
    </row>
    <row r="12" spans="1:5" hidden="1" x14ac:dyDescent="0.3">
      <c r="A12" t="s">
        <v>455</v>
      </c>
      <c r="B12">
        <v>1.1848171114423001</v>
      </c>
      <c r="C12">
        <v>1.4907017212714599</v>
      </c>
      <c r="D12" t="s">
        <v>416</v>
      </c>
    </row>
    <row r="13" spans="1:5" x14ac:dyDescent="0.3">
      <c r="A13" t="s">
        <v>456</v>
      </c>
      <c r="B13">
        <v>0.82448618635708704</v>
      </c>
      <c r="C13">
        <v>1.1285045498102599</v>
      </c>
      <c r="D13" t="s">
        <v>415</v>
      </c>
    </row>
    <row r="14" spans="1:5" x14ac:dyDescent="0.3">
      <c r="A14" t="s">
        <v>457</v>
      </c>
      <c r="B14">
        <v>0.99579423463957095</v>
      </c>
      <c r="C14">
        <v>1.5608062653052699</v>
      </c>
      <c r="D14" t="s">
        <v>415</v>
      </c>
    </row>
    <row r="15" spans="1:5" x14ac:dyDescent="0.3">
      <c r="A15" t="s">
        <v>458</v>
      </c>
      <c r="B15">
        <v>0.478392873368094</v>
      </c>
      <c r="C15">
        <v>0.53967581897246297</v>
      </c>
      <c r="D15" t="s">
        <v>415</v>
      </c>
    </row>
    <row r="16" spans="1:5" x14ac:dyDescent="0.3">
      <c r="A16" t="s">
        <v>459</v>
      </c>
      <c r="B16">
        <v>0.97141621341735795</v>
      </c>
      <c r="C16">
        <v>1.5803777995686901</v>
      </c>
      <c r="D16" t="s">
        <v>415</v>
      </c>
    </row>
    <row r="17" spans="1:4" hidden="1" x14ac:dyDescent="0.3">
      <c r="A17" t="s">
        <v>460</v>
      </c>
      <c r="B17">
        <v>1.13151214415118</v>
      </c>
      <c r="C17">
        <v>1.2058840922135201</v>
      </c>
      <c r="D17" t="s">
        <v>416</v>
      </c>
    </row>
    <row r="18" spans="1:4" hidden="1" x14ac:dyDescent="0.3">
      <c r="A18" t="s">
        <v>461</v>
      </c>
      <c r="B18">
        <v>1.07382371407501</v>
      </c>
      <c r="C18">
        <v>1.0984337689669399</v>
      </c>
      <c r="D18" t="s">
        <v>416</v>
      </c>
    </row>
    <row r="19" spans="1:4" hidden="1" x14ac:dyDescent="0.3">
      <c r="A19" t="s">
        <v>462</v>
      </c>
      <c r="B19">
        <v>1.08585596236627</v>
      </c>
      <c r="C19">
        <v>1.40509364775478</v>
      </c>
      <c r="D19" t="s">
        <v>416</v>
      </c>
    </row>
    <row r="20" spans="1:4" hidden="1" x14ac:dyDescent="0.3">
      <c r="A20" t="s">
        <v>553</v>
      </c>
      <c r="B20">
        <v>1.0558234851283701</v>
      </c>
      <c r="C20">
        <v>1.7980034002335099</v>
      </c>
      <c r="D20" t="s">
        <v>416</v>
      </c>
    </row>
    <row r="21" spans="1:4" x14ac:dyDescent="0.3">
      <c r="A21" t="s">
        <v>463</v>
      </c>
      <c r="B21">
        <v>0.84749162903077901</v>
      </c>
      <c r="C21">
        <v>1.1271338764143399</v>
      </c>
      <c r="D21" t="s">
        <v>415</v>
      </c>
    </row>
    <row r="22" spans="1:4" hidden="1" x14ac:dyDescent="0.3">
      <c r="A22" t="s">
        <v>464</v>
      </c>
      <c r="B22">
        <v>1.48795372223066</v>
      </c>
      <c r="C22">
        <v>0.93564694942316895</v>
      </c>
      <c r="D22" t="s">
        <v>416</v>
      </c>
    </row>
    <row r="23" spans="1:4" x14ac:dyDescent="0.3">
      <c r="A23" t="s">
        <v>520</v>
      </c>
      <c r="B23">
        <v>0.84429499946949804</v>
      </c>
      <c r="C23">
        <v>1.07681280029988</v>
      </c>
      <c r="D23" t="s">
        <v>415</v>
      </c>
    </row>
    <row r="24" spans="1:4" x14ac:dyDescent="0.3">
      <c r="A24" t="s">
        <v>465</v>
      </c>
      <c r="B24">
        <v>0.65654069983566199</v>
      </c>
      <c r="C24">
        <v>0.68567769821827695</v>
      </c>
      <c r="D24" t="s">
        <v>415</v>
      </c>
    </row>
    <row r="25" spans="1:4" hidden="1" x14ac:dyDescent="0.3">
      <c r="A25" t="s">
        <v>466</v>
      </c>
      <c r="B25">
        <v>1.1257556668464199</v>
      </c>
      <c r="C25">
        <v>0.91909372682810497</v>
      </c>
      <c r="D25" t="s">
        <v>416</v>
      </c>
    </row>
    <row r="26" spans="1:4" hidden="1" x14ac:dyDescent="0.3">
      <c r="A26" t="s">
        <v>467</v>
      </c>
      <c r="B26">
        <v>1.1084316630661699</v>
      </c>
      <c r="C26">
        <v>1.2143660505607901</v>
      </c>
      <c r="D26" t="s">
        <v>416</v>
      </c>
    </row>
    <row r="27" spans="1:4" x14ac:dyDescent="0.3">
      <c r="A27" t="s">
        <v>522</v>
      </c>
      <c r="B27">
        <v>0.94276790768198004</v>
      </c>
      <c r="C27">
        <v>1.4789094160266201</v>
      </c>
      <c r="D27" t="s">
        <v>415</v>
      </c>
    </row>
    <row r="28" spans="1:4" hidden="1" x14ac:dyDescent="0.3">
      <c r="A28" t="s">
        <v>468</v>
      </c>
      <c r="B28">
        <v>1.1851093159466699</v>
      </c>
      <c r="C28">
        <v>1.8389350413036401</v>
      </c>
      <c r="D28" t="s">
        <v>416</v>
      </c>
    </row>
    <row r="29" spans="1:4" x14ac:dyDescent="0.3">
      <c r="A29" t="s">
        <v>469</v>
      </c>
      <c r="B29">
        <v>0.85497233491138702</v>
      </c>
      <c r="C29">
        <v>0.98044036540697999</v>
      </c>
      <c r="D29" t="s">
        <v>415</v>
      </c>
    </row>
    <row r="30" spans="1:4" x14ac:dyDescent="0.3">
      <c r="A30" t="s">
        <v>526</v>
      </c>
      <c r="B30">
        <v>0.86036773393020805</v>
      </c>
      <c r="C30">
        <v>1.0564015435258101</v>
      </c>
      <c r="D30" t="s">
        <v>415</v>
      </c>
    </row>
    <row r="31" spans="1:4" x14ac:dyDescent="0.3">
      <c r="A31" t="s">
        <v>527</v>
      </c>
      <c r="B31">
        <v>0.457889282800788</v>
      </c>
      <c r="C31">
        <v>0.187780215993816</v>
      </c>
      <c r="D31" t="s">
        <v>415</v>
      </c>
    </row>
    <row r="32" spans="1:4" x14ac:dyDescent="0.3">
      <c r="A32" t="s">
        <v>470</v>
      </c>
      <c r="B32">
        <v>0.52033267414430096</v>
      </c>
      <c r="C32">
        <v>0.559224124814936</v>
      </c>
      <c r="D32" t="s">
        <v>415</v>
      </c>
    </row>
    <row r="33" spans="1:4" x14ac:dyDescent="0.3">
      <c r="A33" t="s">
        <v>471</v>
      </c>
      <c r="B33">
        <v>0.99693983553147003</v>
      </c>
      <c r="C33">
        <v>1.6574490571148299</v>
      </c>
      <c r="D33" t="s">
        <v>415</v>
      </c>
    </row>
    <row r="34" spans="1:4" x14ac:dyDescent="0.3">
      <c r="A34" t="s">
        <v>472</v>
      </c>
      <c r="B34">
        <v>0.73462131125246199</v>
      </c>
      <c r="C34">
        <v>0.70402926177409497</v>
      </c>
      <c r="D34" t="s">
        <v>415</v>
      </c>
    </row>
    <row r="35" spans="1:4" hidden="1" x14ac:dyDescent="0.3">
      <c r="A35" t="s">
        <v>473</v>
      </c>
      <c r="B35">
        <v>1.20901945433234</v>
      </c>
      <c r="C35">
        <v>1.3155058637842001</v>
      </c>
      <c r="D35" t="s">
        <v>416</v>
      </c>
    </row>
    <row r="36" spans="1:4" x14ac:dyDescent="0.3">
      <c r="A36" t="s">
        <v>474</v>
      </c>
      <c r="B36">
        <v>0.88837276017992794</v>
      </c>
      <c r="C36">
        <v>0.97507443248964398</v>
      </c>
      <c r="D36" t="s">
        <v>415</v>
      </c>
    </row>
    <row r="37" spans="1:4" hidden="1" x14ac:dyDescent="0.3">
      <c r="A37" t="s">
        <v>475</v>
      </c>
      <c r="B37">
        <v>1.37964871962998</v>
      </c>
      <c r="C37">
        <v>3.1753940806888998</v>
      </c>
      <c r="D37" t="s">
        <v>416</v>
      </c>
    </row>
    <row r="38" spans="1:4" x14ac:dyDescent="0.3">
      <c r="A38" t="s">
        <v>476</v>
      </c>
      <c r="B38">
        <v>0.84860841915233798</v>
      </c>
      <c r="C38">
        <v>0.57338777742678704</v>
      </c>
      <c r="D38" t="s">
        <v>415</v>
      </c>
    </row>
    <row r="39" spans="1:4" x14ac:dyDescent="0.3">
      <c r="A39" t="s">
        <v>477</v>
      </c>
      <c r="B39">
        <v>0.88801162908621201</v>
      </c>
      <c r="C39">
        <v>1.3050686120369599</v>
      </c>
      <c r="D39" t="s">
        <v>415</v>
      </c>
    </row>
    <row r="40" spans="1:4" x14ac:dyDescent="0.3">
      <c r="A40" t="s">
        <v>532</v>
      </c>
      <c r="B40">
        <v>0.96850802703324501</v>
      </c>
      <c r="C40">
        <v>1.2314691071838899</v>
      </c>
      <c r="D40" t="s">
        <v>415</v>
      </c>
    </row>
    <row r="41" spans="1:4" x14ac:dyDescent="0.3">
      <c r="A41" t="s">
        <v>1915</v>
      </c>
      <c r="B41">
        <v>0.82020476239029405</v>
      </c>
      <c r="C41">
        <v>0.81944261328429602</v>
      </c>
      <c r="D41" t="s">
        <v>415</v>
      </c>
    </row>
    <row r="42" spans="1:4" hidden="1" x14ac:dyDescent="0.3">
      <c r="A42" t="s">
        <v>478</v>
      </c>
      <c r="B42">
        <v>1.09172227439077</v>
      </c>
      <c r="C42">
        <v>1.2035608349118101</v>
      </c>
      <c r="D42" t="s">
        <v>416</v>
      </c>
    </row>
    <row r="43" spans="1:4" hidden="1" x14ac:dyDescent="0.3">
      <c r="A43" t="s">
        <v>479</v>
      </c>
      <c r="B43">
        <v>1.2978894004863399</v>
      </c>
      <c r="C43">
        <v>1.56416195778351</v>
      </c>
      <c r="D43" t="s">
        <v>416</v>
      </c>
    </row>
    <row r="44" spans="1:4" x14ac:dyDescent="0.3">
      <c r="A44" t="s">
        <v>480</v>
      </c>
      <c r="B44">
        <v>0.95005951593895299</v>
      </c>
      <c r="C44">
        <v>1.53922690567322</v>
      </c>
      <c r="D44" t="s">
        <v>415</v>
      </c>
    </row>
    <row r="45" spans="1:4" hidden="1" x14ac:dyDescent="0.3">
      <c r="A45" t="s">
        <v>481</v>
      </c>
      <c r="B45">
        <v>1.37210430659146</v>
      </c>
      <c r="C45">
        <v>2.33006663342419</v>
      </c>
      <c r="D45" t="s">
        <v>416</v>
      </c>
    </row>
    <row r="46" spans="1:4" hidden="1" x14ac:dyDescent="0.3">
      <c r="A46" t="s">
        <v>555</v>
      </c>
      <c r="B46">
        <v>1.1329140703477201</v>
      </c>
      <c r="C46">
        <v>1.1431544508184699</v>
      </c>
      <c r="D46" t="s">
        <v>416</v>
      </c>
    </row>
    <row r="47" spans="1:4" hidden="1" x14ac:dyDescent="0.3">
      <c r="A47" t="s">
        <v>533</v>
      </c>
      <c r="B47">
        <v>1.06225313355698</v>
      </c>
      <c r="C47">
        <v>0.60162571314652202</v>
      </c>
      <c r="D47" t="s">
        <v>416</v>
      </c>
    </row>
    <row r="48" spans="1:4" x14ac:dyDescent="0.3">
      <c r="A48" t="s">
        <v>557</v>
      </c>
      <c r="B48">
        <v>0.94963456825516301</v>
      </c>
      <c r="C48">
        <v>1.3289498482456501</v>
      </c>
      <c r="D48" t="s">
        <v>415</v>
      </c>
    </row>
    <row r="49" spans="1:4" hidden="1" x14ac:dyDescent="0.3">
      <c r="A49" t="s">
        <v>534</v>
      </c>
      <c r="B49">
        <v>1.0208192896032799</v>
      </c>
      <c r="C49">
        <v>1.27615487408941</v>
      </c>
      <c r="D49" t="s">
        <v>416</v>
      </c>
    </row>
    <row r="50" spans="1:4" hidden="1" x14ac:dyDescent="0.3">
      <c r="A50" t="s">
        <v>482</v>
      </c>
      <c r="B50">
        <v>1.0775529456498101</v>
      </c>
      <c r="C50">
        <v>2.1181413398192901</v>
      </c>
      <c r="D50" t="s">
        <v>416</v>
      </c>
    </row>
    <row r="51" spans="1:4" x14ac:dyDescent="0.3">
      <c r="A51" t="s">
        <v>537</v>
      </c>
      <c r="B51">
        <v>0.59876708916556098</v>
      </c>
      <c r="C51">
        <v>0.598774396535385</v>
      </c>
      <c r="D51" t="s">
        <v>415</v>
      </c>
    </row>
    <row r="52" spans="1:4" x14ac:dyDescent="0.3">
      <c r="A52" t="s">
        <v>558</v>
      </c>
      <c r="B52">
        <v>0.96637375648767898</v>
      </c>
      <c r="C52">
        <v>1.5257552743513201</v>
      </c>
      <c r="D52" t="s">
        <v>415</v>
      </c>
    </row>
    <row r="53" spans="1:4" x14ac:dyDescent="0.3">
      <c r="A53" t="s">
        <v>483</v>
      </c>
      <c r="B53">
        <v>0.95072776267341796</v>
      </c>
      <c r="C53">
        <v>1.4095105770637499</v>
      </c>
      <c r="D53" t="s">
        <v>415</v>
      </c>
    </row>
    <row r="54" spans="1:4" hidden="1" x14ac:dyDescent="0.3">
      <c r="A54" t="s">
        <v>484</v>
      </c>
      <c r="B54">
        <v>1.19600331146353</v>
      </c>
      <c r="C54">
        <v>1.7855331585496801</v>
      </c>
      <c r="D54" t="s">
        <v>416</v>
      </c>
    </row>
    <row r="55" spans="1:4" hidden="1" x14ac:dyDescent="0.3">
      <c r="A55" t="s">
        <v>485</v>
      </c>
      <c r="B55">
        <v>1.2602584961130401</v>
      </c>
      <c r="C55">
        <v>1.4538468715147299</v>
      </c>
      <c r="D55" t="s">
        <v>416</v>
      </c>
    </row>
    <row r="56" spans="1:4" x14ac:dyDescent="0.3">
      <c r="A56" t="s">
        <v>486</v>
      </c>
      <c r="B56">
        <v>0.26958783997776298</v>
      </c>
      <c r="C56">
        <v>0.28166997858659498</v>
      </c>
      <c r="D56" t="s">
        <v>415</v>
      </c>
    </row>
    <row r="57" spans="1:4" hidden="1" x14ac:dyDescent="0.3">
      <c r="A57" t="s">
        <v>539</v>
      </c>
      <c r="B57">
        <v>1.02163928512008</v>
      </c>
      <c r="C57">
        <v>1.3754468920291301</v>
      </c>
      <c r="D57" t="s">
        <v>416</v>
      </c>
    </row>
    <row r="58" spans="1:4" hidden="1" x14ac:dyDescent="0.3">
      <c r="A58" t="s">
        <v>540</v>
      </c>
      <c r="B58">
        <v>1.0135160116778701</v>
      </c>
      <c r="C58">
        <v>2.0969596452188002</v>
      </c>
      <c r="D58" t="s">
        <v>416</v>
      </c>
    </row>
    <row r="59" spans="1:4" hidden="1" x14ac:dyDescent="0.3">
      <c r="A59" t="s">
        <v>487</v>
      </c>
      <c r="B59">
        <v>1.0467980239043799</v>
      </c>
      <c r="C59">
        <v>1.22012127203312</v>
      </c>
      <c r="D59" t="s">
        <v>416</v>
      </c>
    </row>
    <row r="60" spans="1:4" hidden="1" x14ac:dyDescent="0.3">
      <c r="A60" t="s">
        <v>488</v>
      </c>
      <c r="B60">
        <v>1.1916789112113599</v>
      </c>
      <c r="C60">
        <v>2.6441293867246598</v>
      </c>
      <c r="D60" t="s">
        <v>416</v>
      </c>
    </row>
    <row r="61" spans="1:4" hidden="1" x14ac:dyDescent="0.3">
      <c r="A61" t="s">
        <v>489</v>
      </c>
      <c r="B61">
        <v>1.049627478408</v>
      </c>
      <c r="C61">
        <v>1.6229522072690801</v>
      </c>
      <c r="D61" t="s">
        <v>416</v>
      </c>
    </row>
    <row r="62" spans="1:4" hidden="1" x14ac:dyDescent="0.3">
      <c r="A62" t="s">
        <v>490</v>
      </c>
      <c r="B62">
        <v>1.02997788457563</v>
      </c>
      <c r="C62">
        <v>1.7268415013096201</v>
      </c>
      <c r="D62" t="s">
        <v>416</v>
      </c>
    </row>
    <row r="63" spans="1:4" hidden="1" x14ac:dyDescent="0.3">
      <c r="A63" t="s">
        <v>560</v>
      </c>
      <c r="B63">
        <v>1.2071565794560699</v>
      </c>
      <c r="C63">
        <v>2.40371080477078</v>
      </c>
      <c r="D63" t="s">
        <v>416</v>
      </c>
    </row>
    <row r="64" spans="1:4" hidden="1" x14ac:dyDescent="0.3">
      <c r="A64" t="s">
        <v>491</v>
      </c>
      <c r="B64">
        <v>1.20435378538906</v>
      </c>
      <c r="C64">
        <v>1.8037986328179401</v>
      </c>
      <c r="D64" t="s">
        <v>416</v>
      </c>
    </row>
    <row r="65" spans="1:4" hidden="1" x14ac:dyDescent="0.3">
      <c r="A65" t="s">
        <v>492</v>
      </c>
      <c r="B65">
        <v>1.0681963062956199</v>
      </c>
      <c r="C65">
        <v>2.8901699002380101</v>
      </c>
      <c r="D65" t="s">
        <v>416</v>
      </c>
    </row>
    <row r="66" spans="1:4" hidden="1" x14ac:dyDescent="0.3">
      <c r="A66" t="s">
        <v>493</v>
      </c>
      <c r="B66">
        <v>1.2336996636430799</v>
      </c>
      <c r="C66">
        <v>1.3730941829477801</v>
      </c>
      <c r="D66" t="s">
        <v>416</v>
      </c>
    </row>
    <row r="67" spans="1:4" hidden="1" x14ac:dyDescent="0.3">
      <c r="A67" t="s">
        <v>494</v>
      </c>
      <c r="B67">
        <v>1.07720246638437</v>
      </c>
      <c r="C67">
        <v>2.48120301783776</v>
      </c>
      <c r="D67" t="s">
        <v>416</v>
      </c>
    </row>
    <row r="68" spans="1:4" x14ac:dyDescent="0.3">
      <c r="A68" t="s">
        <v>495</v>
      </c>
      <c r="B68">
        <v>0.74442620201855603</v>
      </c>
      <c r="C68">
        <v>0.76663738760783895</v>
      </c>
      <c r="D68" t="s">
        <v>415</v>
      </c>
    </row>
    <row r="69" spans="1:4" x14ac:dyDescent="0.3">
      <c r="A69" t="s">
        <v>496</v>
      </c>
      <c r="B69">
        <v>0.99530918143419</v>
      </c>
      <c r="C69">
        <v>1.8193317741144699</v>
      </c>
      <c r="D69" t="s">
        <v>415</v>
      </c>
    </row>
    <row r="70" spans="1:4" hidden="1" x14ac:dyDescent="0.3">
      <c r="A70" t="s">
        <v>497</v>
      </c>
      <c r="B70">
        <v>1.3209484602624</v>
      </c>
      <c r="C70">
        <v>1.99620349963162</v>
      </c>
      <c r="D70" t="s">
        <v>416</v>
      </c>
    </row>
    <row r="71" spans="1:4" x14ac:dyDescent="0.3">
      <c r="A71" t="s">
        <v>542</v>
      </c>
      <c r="B71">
        <v>0.913059148746167</v>
      </c>
      <c r="C71">
        <v>1.2471692929700799</v>
      </c>
      <c r="D71" t="s">
        <v>415</v>
      </c>
    </row>
    <row r="72" spans="1:4" x14ac:dyDescent="0.3">
      <c r="A72" t="s">
        <v>543</v>
      </c>
      <c r="B72">
        <v>0.92161587207524898</v>
      </c>
      <c r="C72">
        <v>1.2682899751440999</v>
      </c>
      <c r="D72" t="s">
        <v>415</v>
      </c>
    </row>
    <row r="73" spans="1:4" hidden="1" x14ac:dyDescent="0.3">
      <c r="A73" t="s">
        <v>498</v>
      </c>
      <c r="B73">
        <v>1.42032538531499</v>
      </c>
      <c r="C73">
        <v>2.8724669921696302</v>
      </c>
      <c r="D73" t="s">
        <v>416</v>
      </c>
    </row>
    <row r="74" spans="1:4" hidden="1" x14ac:dyDescent="0.3">
      <c r="A74" t="s">
        <v>499</v>
      </c>
      <c r="B74">
        <v>1.0363970960689799</v>
      </c>
      <c r="C74">
        <v>1.8361436160317099</v>
      </c>
      <c r="D74" t="s">
        <v>416</v>
      </c>
    </row>
    <row r="75" spans="1:4" hidden="1" x14ac:dyDescent="0.3">
      <c r="A75" t="s">
        <v>500</v>
      </c>
      <c r="B75">
        <v>1.09945542339364</v>
      </c>
      <c r="C75">
        <v>0.13711186536054701</v>
      </c>
      <c r="D75" t="s">
        <v>416</v>
      </c>
    </row>
    <row r="76" spans="1:4" hidden="1" x14ac:dyDescent="0.3">
      <c r="A76" t="s">
        <v>545</v>
      </c>
      <c r="B76">
        <v>1.4115762445044799</v>
      </c>
      <c r="C76">
        <v>2.1958412212897098</v>
      </c>
      <c r="D76" t="s">
        <v>416</v>
      </c>
    </row>
    <row r="77" spans="1:4" hidden="1" x14ac:dyDescent="0.3">
      <c r="A77" t="s">
        <v>546</v>
      </c>
      <c r="B77">
        <v>1.8002523797241901</v>
      </c>
      <c r="C77">
        <v>1.9871336723840001</v>
      </c>
      <c r="D77" t="s">
        <v>416</v>
      </c>
    </row>
    <row r="78" spans="1:4" x14ac:dyDescent="0.3">
      <c r="A78" t="s">
        <v>501</v>
      </c>
      <c r="B78">
        <v>0.80613078486373202</v>
      </c>
      <c r="C78">
        <v>1.0609251725970199</v>
      </c>
      <c r="D78" t="s">
        <v>415</v>
      </c>
    </row>
  </sheetData>
  <autoFilter ref="A1:D78" xr:uid="{911A50A4-9FBC-4A52-8A9E-AF3E570735E8}">
    <filterColumn colId="3">
      <filters>
        <filter val="Global Stationary"/>
      </filters>
    </filterColumn>
  </autoFilter>
  <conditionalFormatting sqref="D1:D1048576">
    <cfRule type="cellIs" dxfId="1" priority="2" operator="equal">
      <formula>"Not Stationary"</formula>
    </cfRule>
    <cfRule type="cellIs" dxfId="0" priority="1" operator="equal">
      <formula>"Global Stationary"</formula>
    </cfRule>
  </conditionalFormatting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workbookViewId="0">
      <selection activeCell="C37" sqref="C37"/>
    </sheetView>
  </sheetViews>
  <sheetFormatPr defaultRowHeight="14.4" x14ac:dyDescent="0.3"/>
  <cols>
    <col min="2" max="2" width="18" customWidth="1"/>
    <col min="3" max="3" width="11.33203125" bestFit="1" customWidth="1"/>
    <col min="5" max="5" width="13.88671875" customWidth="1"/>
    <col min="6" max="6" width="13.33203125" customWidth="1"/>
    <col min="7" max="8" width="14.88671875" customWidth="1"/>
    <col min="11" max="11" width="13.88671875" customWidth="1"/>
    <col min="13" max="14" width="14.88671875" customWidth="1"/>
    <col min="17" max="17" width="14.5546875" customWidth="1"/>
    <col min="18" max="18" width="16.5546875" customWidth="1"/>
  </cols>
  <sheetData>
    <row r="1" spans="1:18" ht="68.25" customHeight="1" x14ac:dyDescent="0.5">
      <c r="C1" s="39" t="s">
        <v>186</v>
      </c>
      <c r="D1" s="39"/>
      <c r="E1" s="39"/>
      <c r="F1" s="39"/>
      <c r="G1" s="39"/>
      <c r="H1" s="39"/>
      <c r="I1" s="39" t="s">
        <v>187</v>
      </c>
      <c r="J1" s="39"/>
      <c r="K1" s="39"/>
      <c r="L1" s="39"/>
      <c r="M1" s="39"/>
      <c r="N1" s="39"/>
    </row>
    <row r="2" spans="1:18" ht="72" x14ac:dyDescent="0.3">
      <c r="B2" t="s">
        <v>93</v>
      </c>
      <c r="C2" t="s">
        <v>172</v>
      </c>
      <c r="D2" t="s">
        <v>173</v>
      </c>
      <c r="E2" s="7" t="s">
        <v>178</v>
      </c>
      <c r="F2" s="7" t="s">
        <v>179</v>
      </c>
      <c r="G2" s="5" t="s">
        <v>182</v>
      </c>
      <c r="H2" s="5" t="s">
        <v>183</v>
      </c>
      <c r="I2" t="s">
        <v>174</v>
      </c>
      <c r="J2" t="s">
        <v>175</v>
      </c>
      <c r="K2" s="7" t="s">
        <v>180</v>
      </c>
      <c r="L2" s="7" t="s">
        <v>181</v>
      </c>
      <c r="M2" s="5" t="s">
        <v>182</v>
      </c>
      <c r="N2" s="5" t="s">
        <v>183</v>
      </c>
      <c r="O2" t="s">
        <v>176</v>
      </c>
      <c r="P2" t="s">
        <v>177</v>
      </c>
      <c r="Q2" s="7" t="s">
        <v>184</v>
      </c>
      <c r="R2" s="7" t="s">
        <v>185</v>
      </c>
    </row>
    <row r="3" spans="1:18" x14ac:dyDescent="0.3">
      <c r="A3">
        <v>1</v>
      </c>
      <c r="B3" t="s">
        <v>8</v>
      </c>
      <c r="C3" s="4">
        <v>-0.51005614499999996</v>
      </c>
      <c r="D3" s="11">
        <v>-3.8888346870000001</v>
      </c>
      <c r="E3" s="4">
        <v>2.0408163270000002E-2</v>
      </c>
      <c r="F3" s="4">
        <v>0.97959183670000005</v>
      </c>
      <c r="G3" t="b">
        <f>IF(E3&lt;0.1, TRUE, FALSE)</f>
        <v>1</v>
      </c>
      <c r="H3" t="b">
        <f>IF(F3&lt;0.1, TRUE, FALSE)</f>
        <v>0</v>
      </c>
      <c r="I3" s="4">
        <v>-0.17154314600000001</v>
      </c>
      <c r="J3" s="4">
        <v>-3.2953381579999999</v>
      </c>
      <c r="K3" s="4">
        <v>1.020408163E-2</v>
      </c>
      <c r="L3" s="4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3">
      <c r="A4">
        <v>2</v>
      </c>
      <c r="B4" t="s">
        <v>9</v>
      </c>
      <c r="C4" s="4">
        <v>2.1579801999999999E-2</v>
      </c>
      <c r="D4" s="11">
        <v>1.0539983150000001</v>
      </c>
      <c r="E4" s="4">
        <v>0.77380952380000001</v>
      </c>
      <c r="F4" s="4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4">
        <v>-0.200614403</v>
      </c>
      <c r="J4" s="4">
        <v>-7.0214144789999997</v>
      </c>
      <c r="K4" s="4">
        <v>0</v>
      </c>
      <c r="L4" s="4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3">
      <c r="A5">
        <v>3</v>
      </c>
      <c r="B5" t="s">
        <v>10</v>
      </c>
      <c r="C5" s="4">
        <v>-0.335661494</v>
      </c>
      <c r="D5" s="11">
        <v>-3.3042918710000002</v>
      </c>
      <c r="E5" s="4">
        <v>2.3255813949999999E-2</v>
      </c>
      <c r="F5" s="4">
        <v>0.97674418600000001</v>
      </c>
      <c r="G5" t="b">
        <f t="shared" si="0"/>
        <v>1</v>
      </c>
      <c r="H5" t="b">
        <f t="shared" si="1"/>
        <v>0</v>
      </c>
      <c r="I5" s="4">
        <v>-0.186217039</v>
      </c>
      <c r="J5" s="4">
        <v>-4.4285849600000002</v>
      </c>
      <c r="K5" s="4">
        <v>0</v>
      </c>
      <c r="L5" s="4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3">
      <c r="A6">
        <v>4</v>
      </c>
      <c r="B6" t="s">
        <v>11</v>
      </c>
      <c r="C6" s="4">
        <v>-8.7571262999999996E-2</v>
      </c>
      <c r="D6" s="11">
        <v>-0.82028185600000003</v>
      </c>
      <c r="E6" s="4">
        <v>0.50505050510000005</v>
      </c>
      <c r="F6" s="4">
        <v>0.49494949490000001</v>
      </c>
      <c r="G6" t="b">
        <f t="shared" si="0"/>
        <v>0</v>
      </c>
      <c r="H6" t="b">
        <f t="shared" si="1"/>
        <v>0</v>
      </c>
      <c r="I6" s="4">
        <v>-5.1476305999999999E-2</v>
      </c>
      <c r="J6" s="4">
        <v>-1.2264262829999999</v>
      </c>
      <c r="K6" s="4">
        <v>0.57575757579999998</v>
      </c>
      <c r="L6" s="4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3">
      <c r="A7">
        <v>5</v>
      </c>
      <c r="B7" t="s">
        <v>12</v>
      </c>
      <c r="C7" s="4">
        <v>-0.66867862199999994</v>
      </c>
      <c r="D7" s="11">
        <v>-3.946391271</v>
      </c>
      <c r="E7" s="4">
        <v>0</v>
      </c>
      <c r="F7" s="4">
        <v>1</v>
      </c>
      <c r="G7" t="b">
        <f t="shared" si="0"/>
        <v>1</v>
      </c>
      <c r="H7" t="b">
        <f t="shared" si="1"/>
        <v>0</v>
      </c>
      <c r="I7" s="4">
        <v>1.7663552999999999E-2</v>
      </c>
      <c r="J7" s="4">
        <v>0.127642018</v>
      </c>
      <c r="K7" s="4">
        <v>0.63291139240000005</v>
      </c>
      <c r="L7" s="4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3">
      <c r="A8">
        <v>6</v>
      </c>
      <c r="B8" t="s">
        <v>13</v>
      </c>
      <c r="C8" s="4">
        <v>-0.756886214</v>
      </c>
      <c r="D8" s="11">
        <v>-3.4762603150000002</v>
      </c>
      <c r="E8" s="4">
        <v>4.5977011489999997E-2</v>
      </c>
      <c r="F8" s="4">
        <v>0.9540229885</v>
      </c>
      <c r="G8" t="b">
        <f t="shared" si="0"/>
        <v>1</v>
      </c>
      <c r="H8" t="b">
        <f t="shared" si="1"/>
        <v>0</v>
      </c>
      <c r="I8" s="4">
        <v>-0.16653277799999999</v>
      </c>
      <c r="J8" s="4">
        <v>-1.9053818300000001</v>
      </c>
      <c r="K8" s="4">
        <v>9.1954022989999995E-2</v>
      </c>
      <c r="L8" s="4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3">
      <c r="A9">
        <v>7</v>
      </c>
      <c r="B9" t="s">
        <v>14</v>
      </c>
      <c r="C9" s="4">
        <v>-0.149019605</v>
      </c>
      <c r="D9" s="11">
        <v>-3.8334147870000002</v>
      </c>
      <c r="E9" s="4">
        <v>0.12244897959999999</v>
      </c>
      <c r="F9" s="4">
        <v>0.87755102039999999</v>
      </c>
      <c r="G9" t="b">
        <f t="shared" si="0"/>
        <v>0</v>
      </c>
      <c r="H9" t="b">
        <f t="shared" si="1"/>
        <v>0</v>
      </c>
      <c r="I9" s="4">
        <v>2.8979334999999998E-2</v>
      </c>
      <c r="J9" s="4">
        <v>0.85281152900000001</v>
      </c>
      <c r="K9" s="4">
        <v>0.87755102039999999</v>
      </c>
      <c r="L9" s="4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3">
      <c r="A10">
        <v>8</v>
      </c>
      <c r="B10" t="s">
        <v>15</v>
      </c>
      <c r="C10" s="4">
        <v>-0.22980571299999999</v>
      </c>
      <c r="D10" s="11">
        <v>-6.7783345480000001</v>
      </c>
      <c r="E10" s="4">
        <v>3.896103896E-2</v>
      </c>
      <c r="F10" s="4">
        <v>0.96103896099999997</v>
      </c>
      <c r="G10" t="b">
        <f t="shared" si="0"/>
        <v>1</v>
      </c>
      <c r="H10" t="b">
        <f t="shared" si="1"/>
        <v>0</v>
      </c>
      <c r="I10" s="4">
        <v>-0.13820236899999999</v>
      </c>
      <c r="J10" s="4">
        <v>-5.0054328779999997</v>
      </c>
      <c r="K10" s="4">
        <v>0.29870129870000001</v>
      </c>
      <c r="L10" s="4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3">
      <c r="A11">
        <v>9</v>
      </c>
      <c r="B11" t="s">
        <v>16</v>
      </c>
      <c r="C11" s="4">
        <v>0.188941304</v>
      </c>
      <c r="D11" s="11">
        <v>2.2507439859999998</v>
      </c>
      <c r="E11" s="4">
        <v>0.98</v>
      </c>
      <c r="F11" s="4">
        <v>0.02</v>
      </c>
      <c r="G11" t="b">
        <f t="shared" si="0"/>
        <v>0</v>
      </c>
      <c r="H11" t="b">
        <f t="shared" si="1"/>
        <v>1</v>
      </c>
      <c r="I11" s="4">
        <v>-0.19504745600000001</v>
      </c>
      <c r="J11" s="4">
        <v>-2.9896123960000001</v>
      </c>
      <c r="K11" s="4">
        <v>0.08</v>
      </c>
      <c r="L11" s="4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3">
      <c r="A12">
        <v>10</v>
      </c>
      <c r="B12" t="s">
        <v>17</v>
      </c>
      <c r="C12" s="4">
        <v>0.23951742200000001</v>
      </c>
      <c r="D12" s="11">
        <v>1.50494814</v>
      </c>
      <c r="E12" s="4">
        <v>0.94623655910000004</v>
      </c>
      <c r="F12" s="4">
        <v>5.3763440859999997E-2</v>
      </c>
      <c r="G12" t="b">
        <f t="shared" si="0"/>
        <v>0</v>
      </c>
      <c r="H12" t="b">
        <f t="shared" si="1"/>
        <v>1</v>
      </c>
      <c r="I12" s="4">
        <v>-0.18040942600000001</v>
      </c>
      <c r="J12" s="4">
        <v>-0.937596824</v>
      </c>
      <c r="K12" s="4">
        <v>0.33333333329999998</v>
      </c>
      <c r="L12" s="4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3">
      <c r="A13">
        <v>11</v>
      </c>
      <c r="B13" t="s">
        <v>18</v>
      </c>
      <c r="C13" s="4">
        <v>-8.4311143000000005E-2</v>
      </c>
      <c r="D13" s="11">
        <v>-0.728943703</v>
      </c>
      <c r="E13" s="4">
        <v>0.44444444440000003</v>
      </c>
      <c r="F13" s="4">
        <v>0.55555555560000003</v>
      </c>
      <c r="G13" t="b">
        <f t="shared" si="0"/>
        <v>0</v>
      </c>
      <c r="H13" t="b">
        <f t="shared" si="1"/>
        <v>0</v>
      </c>
      <c r="I13" s="4">
        <v>-5.3261642999999997E-2</v>
      </c>
      <c r="J13" s="4">
        <v>-0.93271654900000001</v>
      </c>
      <c r="K13" s="4">
        <v>0.45833333329999998</v>
      </c>
      <c r="L13" s="4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3">
      <c r="A14">
        <v>12</v>
      </c>
      <c r="B14" t="s">
        <v>19</v>
      </c>
      <c r="C14" s="4">
        <v>-0.25501540299999997</v>
      </c>
      <c r="D14" s="11">
        <v>-7.979069816</v>
      </c>
      <c r="E14" s="4">
        <v>0</v>
      </c>
      <c r="F14" s="4">
        <v>1</v>
      </c>
      <c r="G14" t="b">
        <f t="shared" si="0"/>
        <v>1</v>
      </c>
      <c r="H14" t="b">
        <f t="shared" si="1"/>
        <v>0</v>
      </c>
      <c r="I14" s="4">
        <v>0.14025881700000001</v>
      </c>
      <c r="J14" s="4">
        <v>3.2209519900000001</v>
      </c>
      <c r="K14" s="4">
        <v>0.96938775509999997</v>
      </c>
      <c r="L14" s="4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3">
      <c r="A15">
        <v>13</v>
      </c>
      <c r="B15" t="s">
        <v>20</v>
      </c>
      <c r="C15" s="4">
        <v>-0.48448075600000001</v>
      </c>
      <c r="D15" s="11">
        <v>-2.2431218959999999</v>
      </c>
      <c r="E15" s="4">
        <v>9.1954022989999995E-2</v>
      </c>
      <c r="F15" s="4">
        <v>0.908045977</v>
      </c>
      <c r="G15" t="b">
        <f t="shared" si="0"/>
        <v>1</v>
      </c>
      <c r="H15" t="b">
        <f t="shared" si="1"/>
        <v>0</v>
      </c>
      <c r="I15" s="4">
        <v>-0.129842185</v>
      </c>
      <c r="J15" s="4">
        <v>-1.632832413</v>
      </c>
      <c r="K15" s="4">
        <v>0.27586206899999999</v>
      </c>
      <c r="L15" s="4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3">
      <c r="A16">
        <v>14</v>
      </c>
      <c r="B16" t="s">
        <v>21</v>
      </c>
      <c r="C16" s="4">
        <v>-0.237762117</v>
      </c>
      <c r="D16" s="11">
        <v>-1.366873132</v>
      </c>
      <c r="E16" s="4">
        <v>7.462686567E-2</v>
      </c>
      <c r="F16" s="4">
        <v>0.92537313430000001</v>
      </c>
      <c r="G16" t="b">
        <f t="shared" si="0"/>
        <v>1</v>
      </c>
      <c r="H16" t="b">
        <f t="shared" si="1"/>
        <v>0</v>
      </c>
      <c r="I16" s="4">
        <v>-0.14750878100000001</v>
      </c>
      <c r="J16" s="4">
        <v>-1.512931652</v>
      </c>
      <c r="K16" s="4">
        <v>8.9552238810000004E-2</v>
      </c>
      <c r="L16" s="4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3">
      <c r="A17">
        <v>15</v>
      </c>
      <c r="B17" t="s">
        <v>22</v>
      </c>
      <c r="C17" s="4">
        <v>-0.64322162400000005</v>
      </c>
      <c r="D17" s="11">
        <v>-4.3484227610000001</v>
      </c>
      <c r="E17" s="4">
        <v>0</v>
      </c>
      <c r="F17" s="4">
        <v>1</v>
      </c>
      <c r="G17" t="b">
        <f t="shared" si="0"/>
        <v>1</v>
      </c>
      <c r="H17" t="b">
        <f t="shared" si="1"/>
        <v>0</v>
      </c>
      <c r="I17" s="4">
        <v>-0.35578093700000002</v>
      </c>
      <c r="J17" s="4">
        <v>-2.0761694290000001</v>
      </c>
      <c r="K17" s="4">
        <v>1.587301587E-2</v>
      </c>
      <c r="L17" s="4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3">
      <c r="A18">
        <v>16</v>
      </c>
      <c r="B18" t="s">
        <v>23</v>
      </c>
      <c r="C18" s="4">
        <v>-0.20769913300000001</v>
      </c>
      <c r="D18" s="11">
        <v>-2.5263650219999998</v>
      </c>
      <c r="E18" s="4">
        <v>0</v>
      </c>
      <c r="F18" s="4">
        <v>1</v>
      </c>
      <c r="G18" t="b">
        <f t="shared" si="0"/>
        <v>1</v>
      </c>
      <c r="H18" t="b">
        <f t="shared" si="1"/>
        <v>0</v>
      </c>
      <c r="I18" s="4">
        <v>9.9018177999999998E-2</v>
      </c>
      <c r="J18" s="4">
        <v>1.1726124090000001</v>
      </c>
      <c r="K18" s="4">
        <v>1</v>
      </c>
      <c r="L18" s="4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3">
      <c r="A19">
        <v>17</v>
      </c>
      <c r="B19" t="s">
        <v>24</v>
      </c>
      <c r="C19" s="4">
        <v>-0.48062192100000001</v>
      </c>
      <c r="D19" s="11">
        <v>-2.887947021</v>
      </c>
      <c r="E19" s="4">
        <v>0.231884057971014</v>
      </c>
      <c r="F19" s="4">
        <v>0.76811594202898503</v>
      </c>
      <c r="G19" t="b">
        <f t="shared" si="0"/>
        <v>0</v>
      </c>
      <c r="H19" t="b">
        <f t="shared" si="1"/>
        <v>0</v>
      </c>
      <c r="I19" s="4">
        <v>-3.9549628000000003E-2</v>
      </c>
      <c r="J19" s="4">
        <v>-0.29055761400000002</v>
      </c>
      <c r="K19" s="4">
        <v>0.76811594202898503</v>
      </c>
      <c r="L19" s="4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3">
      <c r="A20">
        <v>18</v>
      </c>
      <c r="B20" t="s">
        <v>25</v>
      </c>
      <c r="C20" s="4">
        <v>-9.5517139999999993E-3</v>
      </c>
      <c r="D20" s="11">
        <v>-0.28115666499999997</v>
      </c>
      <c r="E20" s="4">
        <v>0.75510204081632604</v>
      </c>
      <c r="F20" s="4">
        <v>0.24489795918367299</v>
      </c>
      <c r="G20" t="b">
        <f t="shared" si="0"/>
        <v>0</v>
      </c>
      <c r="H20" t="b">
        <f t="shared" si="1"/>
        <v>0</v>
      </c>
      <c r="I20" s="4">
        <v>-2.9298799E-2</v>
      </c>
      <c r="J20" s="4">
        <v>-0.56235857899999997</v>
      </c>
      <c r="K20" s="4">
        <v>0.55102040816326503</v>
      </c>
      <c r="L20" s="4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3">
      <c r="A21">
        <v>19</v>
      </c>
      <c r="B21" t="s">
        <v>26</v>
      </c>
      <c r="C21" s="4">
        <v>-1.3720086650000001</v>
      </c>
      <c r="D21" s="11">
        <v>-5.2179292049999999</v>
      </c>
      <c r="E21" s="4">
        <v>0</v>
      </c>
      <c r="F21" s="4">
        <v>1</v>
      </c>
      <c r="G21" t="b">
        <f t="shared" si="0"/>
        <v>1</v>
      </c>
      <c r="H21" t="b">
        <f t="shared" si="1"/>
        <v>0</v>
      </c>
      <c r="I21" s="4">
        <v>-0.43380318699999998</v>
      </c>
      <c r="J21" s="4">
        <v>-3.382781864</v>
      </c>
      <c r="K21" s="4">
        <v>0</v>
      </c>
      <c r="L21" s="4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3">
      <c r="A22">
        <v>20</v>
      </c>
      <c r="B22" t="s">
        <v>27</v>
      </c>
      <c r="C22" s="4">
        <v>-0.222921288</v>
      </c>
      <c r="D22" s="11">
        <v>-2.7951432540000001</v>
      </c>
      <c r="E22" s="4">
        <v>5.4347826086956499E-2</v>
      </c>
      <c r="F22" s="4">
        <v>0.94565217391304301</v>
      </c>
      <c r="G22" t="b">
        <f t="shared" si="0"/>
        <v>1</v>
      </c>
      <c r="H22" t="b">
        <f t="shared" si="1"/>
        <v>0</v>
      </c>
      <c r="I22" s="4">
        <v>0.139055703</v>
      </c>
      <c r="J22" s="4">
        <v>2.562629893</v>
      </c>
      <c r="K22" s="4">
        <v>0.98913043478260898</v>
      </c>
      <c r="L22" s="4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3">
      <c r="A23">
        <v>21</v>
      </c>
      <c r="B23" t="s">
        <v>28</v>
      </c>
      <c r="C23" s="4">
        <v>-0.49128185800000002</v>
      </c>
      <c r="D23" s="11">
        <v>-3.8926682420000001</v>
      </c>
      <c r="E23" s="4">
        <v>2.0833333333333301E-2</v>
      </c>
      <c r="F23" s="4">
        <v>0.97916666666666696</v>
      </c>
      <c r="G23" t="b">
        <f t="shared" si="0"/>
        <v>1</v>
      </c>
      <c r="H23" t="b">
        <f t="shared" si="1"/>
        <v>0</v>
      </c>
      <c r="I23" s="4">
        <v>1.3591849E-2</v>
      </c>
      <c r="J23" s="4">
        <v>0.33013157999999998</v>
      </c>
      <c r="K23" s="4">
        <v>0.875</v>
      </c>
      <c r="L23" s="4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3">
      <c r="A24">
        <v>22</v>
      </c>
      <c r="B24" t="s">
        <v>29</v>
      </c>
      <c r="C24" s="4">
        <v>-0.19122517</v>
      </c>
      <c r="D24" s="11">
        <v>-2.163727738</v>
      </c>
      <c r="E24" s="4">
        <v>0.32653061224489799</v>
      </c>
      <c r="F24" s="4">
        <v>0.67346938775510201</v>
      </c>
      <c r="G24" t="b">
        <f t="shared" si="0"/>
        <v>0</v>
      </c>
      <c r="H24" t="b">
        <f t="shared" si="1"/>
        <v>0</v>
      </c>
      <c r="I24" s="4">
        <v>7.6806145000000006E-2</v>
      </c>
      <c r="J24" s="4">
        <v>0.53106128699999999</v>
      </c>
      <c r="K24" s="4">
        <v>0.87755102040816302</v>
      </c>
      <c r="L24" s="4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3">
      <c r="A25">
        <v>23</v>
      </c>
      <c r="B25" t="s">
        <v>30</v>
      </c>
      <c r="C25" s="4">
        <v>-0.31887330699999999</v>
      </c>
      <c r="D25" s="11">
        <v>-4.0945903110000001</v>
      </c>
      <c r="E25" s="4">
        <v>0</v>
      </c>
      <c r="F25" s="4">
        <v>1</v>
      </c>
      <c r="G25" t="b">
        <f t="shared" si="0"/>
        <v>1</v>
      </c>
      <c r="H25" t="b">
        <f t="shared" si="1"/>
        <v>0</v>
      </c>
      <c r="I25" s="4">
        <v>-0.63368425500000003</v>
      </c>
      <c r="J25" s="4">
        <v>-4.6551256060000004</v>
      </c>
      <c r="K25" s="4">
        <v>0</v>
      </c>
      <c r="L25" s="4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3">
      <c r="A26">
        <v>24</v>
      </c>
      <c r="B26" t="s">
        <v>31</v>
      </c>
      <c r="C26" s="4">
        <v>4.5004040000000002E-2</v>
      </c>
      <c r="D26" s="11">
        <v>1.1519342349999999</v>
      </c>
      <c r="E26" s="4">
        <v>0.89898989898989901</v>
      </c>
      <c r="F26" s="4">
        <v>0.10101010101010099</v>
      </c>
      <c r="G26" t="b">
        <f t="shared" si="0"/>
        <v>0</v>
      </c>
      <c r="H26" t="b">
        <f t="shared" si="1"/>
        <v>0</v>
      </c>
      <c r="I26" s="4">
        <v>-6.4050043000000001E-2</v>
      </c>
      <c r="J26" s="4">
        <v>-1.6014840619999999</v>
      </c>
      <c r="K26" s="4">
        <v>0.29292929292929298</v>
      </c>
      <c r="L26" s="4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3">
      <c r="A27">
        <v>25</v>
      </c>
      <c r="B27" t="s">
        <v>32</v>
      </c>
      <c r="C27" s="4">
        <v>-6.8493235999999999E-2</v>
      </c>
      <c r="D27" s="11">
        <v>-1.3670156760000001</v>
      </c>
      <c r="E27" s="4">
        <v>0.123076923076923</v>
      </c>
      <c r="F27" s="4">
        <v>0.87692307692307703</v>
      </c>
      <c r="G27" t="b">
        <f t="shared" si="0"/>
        <v>0</v>
      </c>
      <c r="H27" t="b">
        <f t="shared" si="1"/>
        <v>0</v>
      </c>
      <c r="I27" s="4">
        <v>-0.93117494899999997</v>
      </c>
      <c r="J27" s="4">
        <v>-4.9327086229999999</v>
      </c>
      <c r="K27" s="4">
        <v>0</v>
      </c>
      <c r="L27" s="4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3">
      <c r="A28">
        <v>26</v>
      </c>
      <c r="B28" t="s">
        <v>33</v>
      </c>
      <c r="C28" s="4">
        <v>-0.43754711200000002</v>
      </c>
      <c r="D28" s="11">
        <v>-5.6062828649999998</v>
      </c>
      <c r="E28" s="4">
        <v>1.0989010989011E-2</v>
      </c>
      <c r="F28" s="4">
        <v>0.98901098901098905</v>
      </c>
      <c r="G28" t="b">
        <f t="shared" si="0"/>
        <v>1</v>
      </c>
      <c r="H28" t="b">
        <f t="shared" si="1"/>
        <v>0</v>
      </c>
      <c r="I28" s="4">
        <v>-0.61520010700000005</v>
      </c>
      <c r="J28" s="4">
        <v>-2.1712100190000001</v>
      </c>
      <c r="K28" s="4">
        <v>3.2967032967033003E-2</v>
      </c>
      <c r="L28" s="4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3">
      <c r="A29">
        <v>27</v>
      </c>
      <c r="B29" t="s">
        <v>34</v>
      </c>
      <c r="C29" s="4">
        <v>-1.7080059000000002E-2</v>
      </c>
      <c r="D29" s="11">
        <v>-3.7847040330000001</v>
      </c>
      <c r="E29" s="4">
        <v>0.19101123595505601</v>
      </c>
      <c r="F29" s="4">
        <v>0.80898876404494402</v>
      </c>
      <c r="G29" t="b">
        <f t="shared" si="0"/>
        <v>0</v>
      </c>
      <c r="H29" t="b">
        <f t="shared" si="1"/>
        <v>0</v>
      </c>
      <c r="I29" s="4">
        <v>-0.12522798199999999</v>
      </c>
      <c r="J29" s="4">
        <v>-31.137687240000002</v>
      </c>
      <c r="K29" s="4">
        <v>2.2471910112359501E-2</v>
      </c>
      <c r="L29" s="4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3">
      <c r="A30">
        <v>28</v>
      </c>
      <c r="B30" t="s">
        <v>35</v>
      </c>
      <c r="C30" s="4">
        <v>-8.6157594000000004E-2</v>
      </c>
      <c r="D30" s="11">
        <v>-1.167056581</v>
      </c>
      <c r="E30" s="4">
        <v>0.40217391304347799</v>
      </c>
      <c r="F30" s="4">
        <v>0.59782608695652195</v>
      </c>
      <c r="G30" t="b">
        <f t="shared" si="0"/>
        <v>0</v>
      </c>
      <c r="H30" t="b">
        <f t="shared" si="1"/>
        <v>0</v>
      </c>
      <c r="I30" s="4">
        <v>1.9848280999999999E-2</v>
      </c>
      <c r="J30" s="4">
        <v>0.16767352699999999</v>
      </c>
      <c r="K30" s="4">
        <v>0.75</v>
      </c>
      <c r="L30" s="4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3">
      <c r="A31">
        <v>29</v>
      </c>
      <c r="B31" t="s">
        <v>36</v>
      </c>
      <c r="C31" s="4">
        <v>2.2850725999999998E-2</v>
      </c>
      <c r="D31" s="11">
        <v>0.234384655</v>
      </c>
      <c r="E31" s="4">
        <v>0.82954545454545503</v>
      </c>
      <c r="F31" s="4">
        <v>0.170454545454545</v>
      </c>
      <c r="G31" t="b">
        <f t="shared" si="0"/>
        <v>0</v>
      </c>
      <c r="H31" t="b">
        <f t="shared" si="1"/>
        <v>0</v>
      </c>
      <c r="I31" s="4">
        <v>-0.97121915700000006</v>
      </c>
      <c r="J31" s="4">
        <v>-4.7707590690000004</v>
      </c>
      <c r="K31" s="4">
        <v>0</v>
      </c>
      <c r="L31" s="4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3">
      <c r="A32">
        <v>30</v>
      </c>
      <c r="B32" t="s">
        <v>37</v>
      </c>
      <c r="C32" s="4">
        <v>-0.461148695</v>
      </c>
      <c r="D32" s="11">
        <v>-2.6652844710000001</v>
      </c>
      <c r="E32" s="4">
        <v>6.4516129032258104E-2</v>
      </c>
      <c r="F32" s="4">
        <v>0.93548387096774199</v>
      </c>
      <c r="G32" t="b">
        <f t="shared" si="0"/>
        <v>1</v>
      </c>
      <c r="H32" t="b">
        <f t="shared" si="1"/>
        <v>0</v>
      </c>
      <c r="I32" s="4">
        <v>-0.13839914</v>
      </c>
      <c r="J32" s="4">
        <v>-1.7394976289999999</v>
      </c>
      <c r="K32" s="4">
        <v>0.118279569892473</v>
      </c>
      <c r="L32" s="4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3">
      <c r="A33">
        <v>31</v>
      </c>
      <c r="B33" t="s">
        <v>38</v>
      </c>
      <c r="C33" s="4">
        <v>-6.8122809000000006E-2</v>
      </c>
      <c r="D33" s="11">
        <v>-2.1836946570000002</v>
      </c>
      <c r="E33" s="4">
        <v>0.23529411764705899</v>
      </c>
      <c r="F33" s="4">
        <v>0.76470588235294101</v>
      </c>
      <c r="G33" t="b">
        <f t="shared" si="0"/>
        <v>0</v>
      </c>
      <c r="H33" t="b">
        <f t="shared" si="1"/>
        <v>0</v>
      </c>
      <c r="I33" s="4">
        <v>-0.124630229</v>
      </c>
      <c r="J33" s="4">
        <v>-3.630368872</v>
      </c>
      <c r="K33" s="4">
        <v>0.188235294117647</v>
      </c>
      <c r="L33" s="4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3">
      <c r="A34">
        <v>32</v>
      </c>
      <c r="B34" t="s">
        <v>39</v>
      </c>
      <c r="C34" s="4">
        <v>-0.54962122199999996</v>
      </c>
      <c r="D34" s="11">
        <v>-3.826209537</v>
      </c>
      <c r="E34" s="4">
        <v>0.09</v>
      </c>
      <c r="F34" s="4">
        <v>0.91</v>
      </c>
      <c r="G34" t="b">
        <f t="shared" si="0"/>
        <v>1</v>
      </c>
      <c r="H34" t="b">
        <f t="shared" si="1"/>
        <v>0</v>
      </c>
      <c r="I34" s="4">
        <v>8.6877147000000002E-2</v>
      </c>
      <c r="J34" s="4">
        <v>0.91682033200000002</v>
      </c>
      <c r="K34" s="4">
        <v>0.79</v>
      </c>
      <c r="L34" s="4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3">
      <c r="A35">
        <v>33</v>
      </c>
      <c r="B35" t="s">
        <v>40</v>
      </c>
      <c r="C35" s="4">
        <v>-2.0830507000000002E-2</v>
      </c>
      <c r="D35" s="11">
        <v>-0.67891058900000001</v>
      </c>
      <c r="E35" s="4">
        <v>0.221052631578947</v>
      </c>
      <c r="F35" s="4">
        <v>0.77894736842105305</v>
      </c>
      <c r="G35" t="b">
        <f t="shared" si="0"/>
        <v>0</v>
      </c>
      <c r="H35" t="b">
        <f t="shared" si="1"/>
        <v>0</v>
      </c>
      <c r="I35" s="4">
        <v>-0.51435564600000006</v>
      </c>
      <c r="J35" s="4">
        <v>-3.1145599430000002</v>
      </c>
      <c r="K35" s="4">
        <v>9.4736842105263203E-2</v>
      </c>
      <c r="L35" s="4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3">
      <c r="A36">
        <v>34</v>
      </c>
      <c r="B36" t="s">
        <v>41</v>
      </c>
      <c r="C36" s="4">
        <v>-1.6118183000000001E-2</v>
      </c>
      <c r="D36" s="11">
        <v>-0.287988837</v>
      </c>
      <c r="E36" s="4">
        <v>0.53535353535353503</v>
      </c>
      <c r="F36" s="4">
        <v>0.46464646464646497</v>
      </c>
      <c r="G36" t="b">
        <f t="shared" si="0"/>
        <v>0</v>
      </c>
      <c r="H36" t="b">
        <f t="shared" si="1"/>
        <v>0</v>
      </c>
      <c r="I36" s="4">
        <v>-0.232752292</v>
      </c>
      <c r="J36" s="4">
        <v>-6.6173890289999999</v>
      </c>
      <c r="K36" s="4">
        <v>0</v>
      </c>
      <c r="L36" s="4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3">
      <c r="A37">
        <v>35</v>
      </c>
      <c r="B37" t="s">
        <v>42</v>
      </c>
      <c r="C37" s="4">
        <v>-2.6652885000000001E-2</v>
      </c>
      <c r="D37" s="11">
        <v>-0.48050743299999998</v>
      </c>
      <c r="E37" s="4">
        <v>0.27160493827160498</v>
      </c>
      <c r="F37" s="4">
        <v>0.72839506172839497</v>
      </c>
      <c r="G37" t="b">
        <f t="shared" si="0"/>
        <v>0</v>
      </c>
      <c r="H37" t="b">
        <f t="shared" si="1"/>
        <v>0</v>
      </c>
      <c r="I37" s="4">
        <v>-0.113572201</v>
      </c>
      <c r="J37" s="4">
        <v>-2.5952636060000001</v>
      </c>
      <c r="K37" s="4">
        <v>0.11111111111111099</v>
      </c>
      <c r="L37" s="4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3">
      <c r="A38">
        <v>36</v>
      </c>
      <c r="B38" t="s">
        <v>43</v>
      </c>
      <c r="C38" s="4">
        <v>-2.4404192139999998</v>
      </c>
      <c r="D38" s="11">
        <v>-1.825590534</v>
      </c>
      <c r="E38" s="4">
        <v>0.05</v>
      </c>
      <c r="F38" s="4">
        <v>0.95</v>
      </c>
      <c r="G38" t="b">
        <f t="shared" si="0"/>
        <v>1</v>
      </c>
      <c r="H38" t="b">
        <f t="shared" si="1"/>
        <v>0</v>
      </c>
      <c r="I38" s="4">
        <v>-0.67436943800000004</v>
      </c>
      <c r="J38" s="4">
        <v>-2.7834963109999999</v>
      </c>
      <c r="K38" s="4">
        <v>0.05</v>
      </c>
      <c r="L38" s="4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3">
      <c r="A39">
        <v>37</v>
      </c>
      <c r="B39" t="s">
        <v>44</v>
      </c>
      <c r="C39" s="4">
        <v>-0.80894309600000003</v>
      </c>
      <c r="D39" s="11">
        <v>-3.1577265909999999</v>
      </c>
      <c r="E39" s="4">
        <v>0.05</v>
      </c>
      <c r="F39" s="4">
        <v>0.95</v>
      </c>
      <c r="G39" t="b">
        <f t="shared" si="0"/>
        <v>1</v>
      </c>
      <c r="H39" t="b">
        <f t="shared" si="1"/>
        <v>0</v>
      </c>
      <c r="I39" s="4">
        <v>-0.471251794</v>
      </c>
      <c r="J39" s="4">
        <v>-4.7975113580000004</v>
      </c>
      <c r="K39" s="4">
        <v>0.01</v>
      </c>
      <c r="L39" s="4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3">
      <c r="A40">
        <v>38</v>
      </c>
      <c r="B40" t="s">
        <v>45</v>
      </c>
      <c r="C40" s="4">
        <v>0.16723418500000001</v>
      </c>
      <c r="D40" s="11">
        <v>1.3517089019999999</v>
      </c>
      <c r="E40" s="4">
        <v>0.82432432432432401</v>
      </c>
      <c r="F40" s="4">
        <v>0.17567567567567599</v>
      </c>
      <c r="G40" t="b">
        <f t="shared" si="0"/>
        <v>0</v>
      </c>
      <c r="H40" t="b">
        <f t="shared" si="1"/>
        <v>0</v>
      </c>
      <c r="I40" s="4">
        <v>-0.18351615399999999</v>
      </c>
      <c r="J40" s="4">
        <v>-2.9940996420000001</v>
      </c>
      <c r="K40" s="4">
        <v>2.7027027027027001E-2</v>
      </c>
      <c r="L40" s="4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3">
      <c r="A41">
        <v>39</v>
      </c>
      <c r="B41" t="s">
        <v>46</v>
      </c>
      <c r="C41" s="4">
        <v>7.0788594999999996E-2</v>
      </c>
      <c r="D41" s="11">
        <v>2.3908281410000001</v>
      </c>
      <c r="E41" s="4">
        <v>0.79787234042553201</v>
      </c>
      <c r="F41" s="4">
        <v>0.20212765957446799</v>
      </c>
      <c r="G41" t="b">
        <f t="shared" si="0"/>
        <v>0</v>
      </c>
      <c r="H41" t="b">
        <f t="shared" si="1"/>
        <v>0</v>
      </c>
      <c r="I41" s="4">
        <v>-0.32513109899999998</v>
      </c>
      <c r="J41" s="4">
        <v>-9.9960320990000007</v>
      </c>
      <c r="K41" s="4">
        <v>0</v>
      </c>
      <c r="L41" s="4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3">
      <c r="A42">
        <v>40</v>
      </c>
      <c r="B42" t="s">
        <v>47</v>
      </c>
      <c r="C42" s="4">
        <v>-0.96495138000000003</v>
      </c>
      <c r="D42" s="11">
        <v>-4.7491900630000004</v>
      </c>
      <c r="E42" s="4">
        <v>1.01010101010101E-2</v>
      </c>
      <c r="F42" s="4">
        <v>0.98989898989898994</v>
      </c>
      <c r="G42" t="b">
        <f t="shared" si="0"/>
        <v>1</v>
      </c>
      <c r="H42" t="b">
        <f t="shared" si="1"/>
        <v>0</v>
      </c>
      <c r="I42" s="4">
        <v>-1.3440871860000001</v>
      </c>
      <c r="J42" s="4">
        <v>-4.6171551810000002</v>
      </c>
      <c r="K42" s="4">
        <v>2.02020202020202E-2</v>
      </c>
      <c r="L42" s="4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3">
      <c r="A43">
        <v>41</v>
      </c>
      <c r="B43" t="s">
        <v>48</v>
      </c>
      <c r="C43" s="4">
        <v>-0.15871824400000001</v>
      </c>
      <c r="D43" s="11">
        <v>-1.784785828</v>
      </c>
      <c r="E43" s="4">
        <v>0.105263157894737</v>
      </c>
      <c r="F43" s="4">
        <v>0.89473684210526305</v>
      </c>
      <c r="G43" t="b">
        <f t="shared" si="0"/>
        <v>0</v>
      </c>
      <c r="H43" t="b">
        <f t="shared" si="1"/>
        <v>0</v>
      </c>
      <c r="I43" s="4">
        <v>1.0050857E-2</v>
      </c>
      <c r="J43" s="4">
        <v>0.220147285</v>
      </c>
      <c r="K43" s="4">
        <v>0.94736842105263197</v>
      </c>
      <c r="L43" s="4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3">
      <c r="A44">
        <v>42</v>
      </c>
      <c r="B44" t="s">
        <v>49</v>
      </c>
      <c r="C44" s="4">
        <v>0.154487445</v>
      </c>
      <c r="D44" s="11">
        <v>2.289399102</v>
      </c>
      <c r="E44" s="4">
        <v>1</v>
      </c>
      <c r="F44" s="4">
        <v>0</v>
      </c>
      <c r="G44" t="b">
        <f t="shared" si="0"/>
        <v>0</v>
      </c>
      <c r="H44" t="b">
        <f t="shared" si="1"/>
        <v>1</v>
      </c>
      <c r="I44" s="4">
        <v>-0.39896320400000002</v>
      </c>
      <c r="J44" s="4">
        <v>-3.1886630180000002</v>
      </c>
      <c r="K44" s="4">
        <v>0</v>
      </c>
      <c r="L44" s="4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3">
      <c r="A45">
        <v>43</v>
      </c>
      <c r="B45" t="s">
        <v>50</v>
      </c>
      <c r="C45" s="4">
        <v>-0.108418289</v>
      </c>
      <c r="D45" s="11">
        <v>-2.3368832149999998</v>
      </c>
      <c r="E45" s="4">
        <v>3.125E-2</v>
      </c>
      <c r="F45" s="4">
        <v>0.96875</v>
      </c>
      <c r="G45" t="b">
        <f t="shared" si="0"/>
        <v>1</v>
      </c>
      <c r="H45" t="b">
        <f t="shared" si="1"/>
        <v>0</v>
      </c>
      <c r="I45" s="4">
        <v>0.12156051800000001</v>
      </c>
      <c r="J45" s="4">
        <v>0.66244583899999998</v>
      </c>
      <c r="K45" s="4">
        <v>0.69791666666666696</v>
      </c>
      <c r="L45" s="4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3">
      <c r="A46">
        <v>44</v>
      </c>
      <c r="B46" t="s">
        <v>51</v>
      </c>
      <c r="C46" s="4">
        <v>-4.4730331999999998E-2</v>
      </c>
      <c r="D46" s="11">
        <v>-0.39465834300000002</v>
      </c>
      <c r="E46" s="4">
        <v>0.27027027027027001</v>
      </c>
      <c r="F46" s="4">
        <v>0.72972972972973005</v>
      </c>
      <c r="G46" t="b">
        <f t="shared" si="0"/>
        <v>0</v>
      </c>
      <c r="H46" t="b">
        <f t="shared" si="1"/>
        <v>0</v>
      </c>
      <c r="I46" s="4">
        <v>-0.40446676100000001</v>
      </c>
      <c r="J46" s="4">
        <v>-2.7196671939999999</v>
      </c>
      <c r="K46" s="4">
        <v>0</v>
      </c>
      <c r="L46" s="4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3">
      <c r="A47">
        <v>45</v>
      </c>
      <c r="B47" t="s">
        <v>52</v>
      </c>
      <c r="C47" s="4">
        <v>-0.28280144600000001</v>
      </c>
      <c r="D47" s="11">
        <v>-2.8376375409999999</v>
      </c>
      <c r="E47" s="4">
        <v>7.7922077922077906E-2</v>
      </c>
      <c r="F47" s="4">
        <v>0.92207792207792205</v>
      </c>
      <c r="G47" t="b">
        <f t="shared" si="0"/>
        <v>1</v>
      </c>
      <c r="H47" t="b">
        <f t="shared" si="1"/>
        <v>0</v>
      </c>
      <c r="I47" s="4">
        <v>-2.8313692000000001E-2</v>
      </c>
      <c r="J47" s="4">
        <v>-0.39812455699999999</v>
      </c>
      <c r="K47" s="4">
        <v>0.54545454545454497</v>
      </c>
      <c r="L47" s="4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3">
      <c r="A48">
        <v>46</v>
      </c>
      <c r="B48" t="s">
        <v>53</v>
      </c>
      <c r="C48" s="4">
        <v>-0.54200436200000002</v>
      </c>
      <c r="D48" s="11">
        <v>-9.8090182549999998</v>
      </c>
      <c r="E48" s="4">
        <v>0</v>
      </c>
      <c r="F48" s="4">
        <v>1</v>
      </c>
      <c r="G48" t="b">
        <f t="shared" si="0"/>
        <v>1</v>
      </c>
      <c r="H48" t="b">
        <f t="shared" si="1"/>
        <v>0</v>
      </c>
      <c r="I48" s="4">
        <v>-8.1820998000000006E-2</v>
      </c>
      <c r="J48" s="4">
        <v>-1.6894760710000001</v>
      </c>
      <c r="K48" s="4">
        <v>6.3829787234042507E-2</v>
      </c>
      <c r="L48" s="4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3">
      <c r="A49">
        <v>47</v>
      </c>
      <c r="B49" t="s">
        <v>54</v>
      </c>
      <c r="C49" s="4">
        <v>-6.7456245999999997E-2</v>
      </c>
      <c r="D49" s="11">
        <v>-0.77856669199999995</v>
      </c>
      <c r="E49" s="4">
        <v>0.20689655172413801</v>
      </c>
      <c r="F49" s="4">
        <v>0.79310344827586199</v>
      </c>
      <c r="G49" t="b">
        <f t="shared" si="0"/>
        <v>0</v>
      </c>
      <c r="H49" t="b">
        <f t="shared" si="1"/>
        <v>0</v>
      </c>
      <c r="I49" s="4">
        <v>-8.9290935000000002E-2</v>
      </c>
      <c r="J49" s="4">
        <v>-1.952415969</v>
      </c>
      <c r="K49" s="4">
        <v>9.1954022988505704E-2</v>
      </c>
      <c r="L49" s="4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3">
      <c r="A50">
        <v>48</v>
      </c>
      <c r="B50" t="s">
        <v>55</v>
      </c>
      <c r="C50" s="4">
        <v>-0.86405818400000001</v>
      </c>
      <c r="D50" s="11">
        <v>-3.147522554</v>
      </c>
      <c r="E50" s="4">
        <v>6.7415730337078594E-2</v>
      </c>
      <c r="F50" s="4">
        <v>0.93258426966292096</v>
      </c>
      <c r="G50" t="b">
        <f t="shared" si="0"/>
        <v>1</v>
      </c>
      <c r="H50" t="b">
        <f t="shared" si="1"/>
        <v>0</v>
      </c>
      <c r="I50" s="4">
        <v>-0.16925789099999999</v>
      </c>
      <c r="J50" s="4">
        <v>-0.424373159</v>
      </c>
      <c r="K50" s="4">
        <v>0.57303370786516805</v>
      </c>
      <c r="L50" s="4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3">
      <c r="A51">
        <v>49</v>
      </c>
      <c r="B51" t="s">
        <v>56</v>
      </c>
      <c r="C51" s="4">
        <v>-0.12435038</v>
      </c>
      <c r="D51" s="11">
        <v>-0.92305052799999998</v>
      </c>
      <c r="E51" s="4">
        <v>0.48888888888888898</v>
      </c>
      <c r="F51" s="4">
        <v>0.51111111111111096</v>
      </c>
      <c r="G51" t="b">
        <f t="shared" si="0"/>
        <v>0</v>
      </c>
      <c r="H51" t="b">
        <f t="shared" si="1"/>
        <v>0</v>
      </c>
      <c r="I51" s="4">
        <v>-9.7245962000000005E-2</v>
      </c>
      <c r="J51" s="4">
        <v>-0.70250643499999998</v>
      </c>
      <c r="K51" s="4">
        <v>0.36666666666666697</v>
      </c>
      <c r="L51" s="4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3">
      <c r="A52">
        <v>50</v>
      </c>
      <c r="B52" t="s">
        <v>57</v>
      </c>
      <c r="C52" s="4">
        <v>-3.818742E-2</v>
      </c>
      <c r="D52" s="11">
        <v>-0.397981843</v>
      </c>
      <c r="E52" s="4">
        <v>0.36263736263736301</v>
      </c>
      <c r="F52" s="4">
        <v>0.63736263736263699</v>
      </c>
      <c r="G52" t="b">
        <f t="shared" si="0"/>
        <v>0</v>
      </c>
      <c r="H52" t="b">
        <f t="shared" si="1"/>
        <v>0</v>
      </c>
      <c r="I52" s="4">
        <v>-0.494513596</v>
      </c>
      <c r="J52" s="4">
        <v>-0.59908402199999999</v>
      </c>
      <c r="K52" s="4">
        <v>0.26373626373626402</v>
      </c>
      <c r="L52" s="4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3">
      <c r="A53">
        <v>51</v>
      </c>
      <c r="B53" t="s">
        <v>58</v>
      </c>
      <c r="C53" s="4">
        <v>-0.49036344900000001</v>
      </c>
      <c r="D53" s="11">
        <v>-2.648178331</v>
      </c>
      <c r="E53" s="4">
        <v>6.3829787234042507E-2</v>
      </c>
      <c r="F53" s="4">
        <v>0.93617021276595702</v>
      </c>
      <c r="G53" t="b">
        <f t="shared" si="0"/>
        <v>1</v>
      </c>
      <c r="H53" t="b">
        <f t="shared" si="1"/>
        <v>0</v>
      </c>
      <c r="I53" s="4">
        <v>-0.16954124200000001</v>
      </c>
      <c r="J53" s="4">
        <v>-1.2821375740000001</v>
      </c>
      <c r="K53" s="4">
        <v>0.23404255319148901</v>
      </c>
      <c r="L53" s="4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3">
      <c r="A54">
        <v>52</v>
      </c>
      <c r="B54" t="s">
        <v>59</v>
      </c>
      <c r="C54" s="4">
        <v>4.2248320000000004E-3</v>
      </c>
      <c r="D54" s="11">
        <v>0.134653038</v>
      </c>
      <c r="E54" s="4">
        <v>0.93023255813953498</v>
      </c>
      <c r="F54" s="4">
        <v>6.9767441860465101E-2</v>
      </c>
      <c r="G54" t="b">
        <f t="shared" si="0"/>
        <v>0</v>
      </c>
      <c r="H54" t="b">
        <f t="shared" si="1"/>
        <v>1</v>
      </c>
      <c r="I54" s="4">
        <v>-0.19292864700000001</v>
      </c>
      <c r="J54" s="4">
        <v>-3.9873838660000001</v>
      </c>
      <c r="K54" s="4">
        <v>2.32558139534884E-2</v>
      </c>
      <c r="L54" s="4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3">
      <c r="A55">
        <v>53</v>
      </c>
      <c r="B55" t="s">
        <v>60</v>
      </c>
      <c r="C55" s="4">
        <v>-7.4082940000000002E-3</v>
      </c>
      <c r="D55" s="11">
        <v>-0.25141411400000002</v>
      </c>
      <c r="E55" s="4">
        <v>0.44047619047619002</v>
      </c>
      <c r="F55" s="4">
        <v>0.55952380952380998</v>
      </c>
      <c r="G55" t="b">
        <f t="shared" si="0"/>
        <v>0</v>
      </c>
      <c r="H55" t="b">
        <f t="shared" si="1"/>
        <v>0</v>
      </c>
      <c r="I55" s="4">
        <v>-0.37593937999999999</v>
      </c>
      <c r="J55" s="4">
        <v>-12.10583505</v>
      </c>
      <c r="K55" s="4">
        <v>0</v>
      </c>
      <c r="L55" s="4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3">
      <c r="A56">
        <v>54</v>
      </c>
      <c r="B56" t="s">
        <v>61</v>
      </c>
      <c r="C56" s="4">
        <v>-0.117993633</v>
      </c>
      <c r="D56" s="11">
        <v>-1.9671070980000001</v>
      </c>
      <c r="E56" s="4">
        <v>0.19696969696969699</v>
      </c>
      <c r="F56" s="4">
        <v>0.80303030303030298</v>
      </c>
      <c r="G56" t="b">
        <f t="shared" si="0"/>
        <v>0</v>
      </c>
      <c r="H56" t="b">
        <f t="shared" si="1"/>
        <v>0</v>
      </c>
      <c r="I56" s="4">
        <v>2.3256664999999999E-2</v>
      </c>
      <c r="J56" s="4">
        <v>0.26690466299999999</v>
      </c>
      <c r="K56" s="4">
        <v>0.77272727272727304</v>
      </c>
      <c r="L56" s="4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3">
      <c r="A57">
        <v>55</v>
      </c>
      <c r="B57" t="s">
        <v>62</v>
      </c>
      <c r="C57" s="4">
        <v>-0.104511404</v>
      </c>
      <c r="D57" s="11">
        <v>-0.27218439500000002</v>
      </c>
      <c r="E57" s="4">
        <v>0.434782608695652</v>
      </c>
      <c r="F57" s="4">
        <v>0.565217391304348</v>
      </c>
      <c r="G57" t="b">
        <f t="shared" si="0"/>
        <v>0</v>
      </c>
      <c r="H57" t="b">
        <f t="shared" si="1"/>
        <v>0</v>
      </c>
      <c r="I57" s="4">
        <v>-0.21007151199999999</v>
      </c>
      <c r="J57" s="4">
        <v>-1.376387177</v>
      </c>
      <c r="K57" s="4">
        <v>9.7826086956521702E-2</v>
      </c>
      <c r="L57" s="4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3">
      <c r="A58">
        <v>56</v>
      </c>
      <c r="B58" t="s">
        <v>63</v>
      </c>
      <c r="C58" s="4">
        <v>1.9652070000000001E-2</v>
      </c>
      <c r="D58" s="11">
        <v>0.164270158</v>
      </c>
      <c r="E58" s="4">
        <v>0.93684210526315803</v>
      </c>
      <c r="F58" s="4">
        <v>6.3157894736842093E-2</v>
      </c>
      <c r="G58" t="b">
        <f t="shared" si="0"/>
        <v>0</v>
      </c>
      <c r="H58" t="b">
        <f t="shared" si="1"/>
        <v>1</v>
      </c>
      <c r="I58" s="4">
        <v>-2.4409294000000002E-2</v>
      </c>
      <c r="J58" s="4">
        <v>-0.39493034700000001</v>
      </c>
      <c r="K58" s="4">
        <v>0.14736842105263201</v>
      </c>
      <c r="L58" s="4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3">
      <c r="A59">
        <v>57</v>
      </c>
      <c r="B59" t="s">
        <v>64</v>
      </c>
      <c r="C59" s="4">
        <v>-0.52657293199999999</v>
      </c>
      <c r="D59" s="11">
        <v>-1.3267701300000001</v>
      </c>
      <c r="E59" s="4">
        <v>0.26086956521739102</v>
      </c>
      <c r="F59" s="4">
        <v>0.73913043478260898</v>
      </c>
      <c r="G59" t="b">
        <f t="shared" si="0"/>
        <v>0</v>
      </c>
      <c r="H59" t="b">
        <f t="shared" si="1"/>
        <v>0</v>
      </c>
      <c r="I59" s="4">
        <v>-0.110358105</v>
      </c>
      <c r="J59" s="4">
        <v>-1.9473492269999999</v>
      </c>
      <c r="K59" s="4">
        <v>0.19565217391304299</v>
      </c>
      <c r="L59" s="4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3">
      <c r="A60">
        <v>58</v>
      </c>
      <c r="B60" t="s">
        <v>65</v>
      </c>
      <c r="C60" s="4">
        <v>-0.17299546900000001</v>
      </c>
      <c r="D60" s="11">
        <v>-1.686246183</v>
      </c>
      <c r="E60" s="4">
        <v>0.17073170731707299</v>
      </c>
      <c r="F60" s="4">
        <v>0.82926829268292701</v>
      </c>
      <c r="G60" t="b">
        <f t="shared" si="0"/>
        <v>0</v>
      </c>
      <c r="H60" t="b">
        <f t="shared" si="1"/>
        <v>0</v>
      </c>
      <c r="I60" s="4">
        <v>-0.17515145200000001</v>
      </c>
      <c r="J60" s="4">
        <v>-3.893414312</v>
      </c>
      <c r="K60" s="4">
        <v>0</v>
      </c>
      <c r="L60" s="4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3">
      <c r="A61">
        <v>59</v>
      </c>
      <c r="B61" t="s">
        <v>66</v>
      </c>
      <c r="C61" s="4">
        <v>-3.0648234999999999E-2</v>
      </c>
      <c r="D61" s="11">
        <v>-1.136631626</v>
      </c>
      <c r="E61" s="4">
        <v>0.73958333333333304</v>
      </c>
      <c r="F61" s="4">
        <v>0.26041666666666702</v>
      </c>
      <c r="G61" t="b">
        <f t="shared" si="0"/>
        <v>0</v>
      </c>
      <c r="H61" t="b">
        <f t="shared" si="1"/>
        <v>0</v>
      </c>
      <c r="I61" s="4">
        <v>-0.2224158</v>
      </c>
      <c r="J61" s="4">
        <v>-3.0882187270000001</v>
      </c>
      <c r="K61" s="4">
        <v>0.25</v>
      </c>
      <c r="L61" s="4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3">
      <c r="A62">
        <v>60</v>
      </c>
      <c r="B62" t="s">
        <v>67</v>
      </c>
      <c r="C62" s="4">
        <v>-0.12971291099999999</v>
      </c>
      <c r="D62" s="11">
        <v>-2.1532459560000001</v>
      </c>
      <c r="E62" s="4">
        <v>6.3291139240506306E-2</v>
      </c>
      <c r="F62" s="4">
        <v>0.936708860759494</v>
      </c>
      <c r="G62" t="b">
        <f t="shared" si="0"/>
        <v>1</v>
      </c>
      <c r="H62" t="b">
        <f t="shared" si="1"/>
        <v>0</v>
      </c>
      <c r="I62" s="4">
        <v>-0.383535868</v>
      </c>
      <c r="J62" s="4">
        <v>-5.8634402479999999</v>
      </c>
      <c r="K62" s="4">
        <v>1.26582278481013E-2</v>
      </c>
      <c r="L62" s="4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3">
      <c r="A63">
        <v>61</v>
      </c>
      <c r="B63" t="s">
        <v>68</v>
      </c>
      <c r="C63" s="4">
        <v>-2.2199700999999999E-2</v>
      </c>
      <c r="D63" s="11">
        <v>-0.67832239599999999</v>
      </c>
      <c r="E63" s="4">
        <v>0.57999999999999996</v>
      </c>
      <c r="F63" s="4">
        <v>0.42</v>
      </c>
      <c r="G63" t="b">
        <f t="shared" si="0"/>
        <v>0</v>
      </c>
      <c r="H63" t="b">
        <f t="shared" si="1"/>
        <v>0</v>
      </c>
      <c r="I63" s="4">
        <v>-9.7250539999999996E-2</v>
      </c>
      <c r="J63" s="4">
        <v>-0.738280673</v>
      </c>
      <c r="K63" s="4">
        <v>0.26</v>
      </c>
      <c r="L63" s="4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3">
      <c r="A64">
        <v>62</v>
      </c>
      <c r="B64" t="s">
        <v>69</v>
      </c>
      <c r="C64" s="4">
        <v>-0.117807652</v>
      </c>
      <c r="D64" s="11">
        <v>-3.2719029559999999</v>
      </c>
      <c r="E64" s="4">
        <v>3.125E-2</v>
      </c>
      <c r="F64" s="4">
        <v>0.96875</v>
      </c>
      <c r="G64" t="b">
        <f t="shared" si="0"/>
        <v>1</v>
      </c>
      <c r="H64" t="b">
        <f t="shared" si="1"/>
        <v>0</v>
      </c>
      <c r="I64" s="4">
        <v>-0.31781779399999999</v>
      </c>
      <c r="J64" s="4">
        <v>-6.5839556940000001</v>
      </c>
      <c r="K64" s="4">
        <v>7.2916666666666699E-2</v>
      </c>
      <c r="L64" s="4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3">
      <c r="A65">
        <v>63</v>
      </c>
      <c r="B65" t="s">
        <v>70</v>
      </c>
      <c r="C65" s="4">
        <v>0.18571346999999999</v>
      </c>
      <c r="D65" s="11">
        <v>1.0504749280000001</v>
      </c>
      <c r="E65" s="4">
        <v>0.68</v>
      </c>
      <c r="F65" s="4">
        <v>0.32</v>
      </c>
      <c r="G65" t="b">
        <f t="shared" si="0"/>
        <v>0</v>
      </c>
      <c r="H65" t="b">
        <f t="shared" si="1"/>
        <v>0</v>
      </c>
      <c r="I65" s="4">
        <v>-0.228635276</v>
      </c>
      <c r="J65" s="4">
        <v>-6.062566543</v>
      </c>
      <c r="K65" s="4">
        <v>0</v>
      </c>
      <c r="L65" s="4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3">
      <c r="A66">
        <v>64</v>
      </c>
      <c r="B66" t="s">
        <v>71</v>
      </c>
      <c r="C66" s="4">
        <v>-1.9660967000000001E-2</v>
      </c>
      <c r="D66" s="11">
        <v>-1.2170996540000001</v>
      </c>
      <c r="E66" s="4">
        <v>0.69</v>
      </c>
      <c r="F66" s="4">
        <v>0.31</v>
      </c>
      <c r="G66" t="b">
        <f t="shared" si="0"/>
        <v>0</v>
      </c>
      <c r="H66" t="b">
        <f t="shared" si="1"/>
        <v>0</v>
      </c>
      <c r="I66" s="4">
        <v>-0.15810186900000001</v>
      </c>
      <c r="J66" s="4">
        <v>-4.2463688350000002</v>
      </c>
      <c r="K66" s="4">
        <v>0.17</v>
      </c>
      <c r="L66" s="4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3">
      <c r="A67">
        <v>65</v>
      </c>
      <c r="B67" t="s">
        <v>72</v>
      </c>
      <c r="C67" s="4">
        <v>-0.22649264799999999</v>
      </c>
      <c r="D67" s="11">
        <v>-2.5709027500000001</v>
      </c>
      <c r="E67" s="4">
        <v>5.4347826086956499E-2</v>
      </c>
      <c r="F67" s="4">
        <v>0.94565217391304301</v>
      </c>
      <c r="G67" t="b">
        <f t="shared" si="0"/>
        <v>1</v>
      </c>
      <c r="H67" t="b">
        <f t="shared" si="1"/>
        <v>0</v>
      </c>
      <c r="I67" s="4">
        <v>-0.260310347</v>
      </c>
      <c r="J67" s="4">
        <v>-4.404166107</v>
      </c>
      <c r="K67" s="4">
        <v>0</v>
      </c>
      <c r="L67" s="4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3">
      <c r="A68">
        <v>66</v>
      </c>
      <c r="B68" t="s">
        <v>73</v>
      </c>
      <c r="C68" s="4">
        <v>-7.1854575000000004E-2</v>
      </c>
      <c r="D68" s="11">
        <v>-0.95400419299999994</v>
      </c>
      <c r="E68" s="4">
        <v>0.44444444444444398</v>
      </c>
      <c r="F68" s="4">
        <v>0.55555555555555602</v>
      </c>
      <c r="G68" t="b">
        <f t="shared" ref="G68:H72" si="6">IF(E68&lt;0.1, TRUE, FALSE)</f>
        <v>0</v>
      </c>
      <c r="H68" t="b">
        <f t="shared" si="6"/>
        <v>0</v>
      </c>
      <c r="I68" s="4">
        <v>-5.3810299999999998E-2</v>
      </c>
      <c r="J68" s="4">
        <v>-0.91500939400000003</v>
      </c>
      <c r="K68" s="4">
        <v>0.46464646464646497</v>
      </c>
      <c r="L68" s="4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3">
      <c r="A69">
        <v>67</v>
      </c>
      <c r="B69" t="s">
        <v>74</v>
      </c>
      <c r="C69" s="4">
        <v>-8.658598E-3</v>
      </c>
      <c r="D69" s="11">
        <v>-0.568044522</v>
      </c>
      <c r="E69" s="4">
        <v>0.22535211267605601</v>
      </c>
      <c r="F69" s="4">
        <v>0.77464788732394396</v>
      </c>
      <c r="G69" t="b">
        <f t="shared" si="6"/>
        <v>0</v>
      </c>
      <c r="H69" t="b">
        <f t="shared" si="6"/>
        <v>0</v>
      </c>
      <c r="I69" s="4">
        <v>-8.0371936000000005E-2</v>
      </c>
      <c r="J69" s="4">
        <v>-3.227041941</v>
      </c>
      <c r="K69" s="4">
        <v>4.2253521126760597E-2</v>
      </c>
      <c r="L69" s="4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3">
      <c r="A70">
        <v>68</v>
      </c>
      <c r="B70" t="s">
        <v>75</v>
      </c>
      <c r="C70" s="4">
        <v>-0.73333781099999995</v>
      </c>
      <c r="D70" s="11">
        <v>-3.2984618810000002</v>
      </c>
      <c r="E70" s="4">
        <v>0.23170731707317099</v>
      </c>
      <c r="F70" s="4">
        <v>0.76829268292682895</v>
      </c>
      <c r="G70" t="b">
        <f t="shared" si="6"/>
        <v>0</v>
      </c>
      <c r="H70" t="b">
        <f t="shared" si="6"/>
        <v>0</v>
      </c>
      <c r="I70" s="4">
        <v>-4.1358875000000003E-2</v>
      </c>
      <c r="J70" s="4">
        <v>-0.78871407900000001</v>
      </c>
      <c r="K70" s="4">
        <v>0.57317073170731703</v>
      </c>
      <c r="L70" s="4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3">
      <c r="A71">
        <v>69</v>
      </c>
      <c r="B71" t="s">
        <v>76</v>
      </c>
      <c r="C71" s="4">
        <v>-0.54206826900000005</v>
      </c>
      <c r="D71" s="11">
        <v>-2.0089657139999999</v>
      </c>
      <c r="E71" s="4">
        <v>4.8387096774193498E-2</v>
      </c>
      <c r="F71" s="4">
        <v>0.95161290322580605</v>
      </c>
      <c r="G71" t="b">
        <f t="shared" si="6"/>
        <v>1</v>
      </c>
      <c r="H71" t="b">
        <f t="shared" si="6"/>
        <v>0</v>
      </c>
      <c r="I71" s="4">
        <v>-8.7666732999999997E-2</v>
      </c>
      <c r="J71" s="4">
        <v>-0.87196015800000004</v>
      </c>
      <c r="K71" s="4">
        <v>0.32258064516128998</v>
      </c>
      <c r="L71" s="4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3">
      <c r="A72">
        <v>70</v>
      </c>
      <c r="B72" t="s">
        <v>77</v>
      </c>
      <c r="C72" s="4">
        <v>-0.15907249300000001</v>
      </c>
      <c r="D72" s="11">
        <v>-1.183513775</v>
      </c>
      <c r="E72" s="4">
        <v>0.518987341772152</v>
      </c>
      <c r="F72" s="4">
        <v>0.481012658227848</v>
      </c>
      <c r="G72" t="b">
        <f t="shared" si="6"/>
        <v>0</v>
      </c>
      <c r="H72" t="b">
        <f t="shared" si="6"/>
        <v>0</v>
      </c>
      <c r="I72" s="4">
        <v>-0.179315418</v>
      </c>
      <c r="J72" s="4">
        <v>-0.62975484500000001</v>
      </c>
      <c r="K72" s="4">
        <v>0.518987341772152</v>
      </c>
      <c r="L72" s="4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11" priority="2" operator="containsText" text="FALSE">
      <formula>NOT(ISERROR(SEARCH("FALSE",G3)))</formula>
    </cfRule>
    <cfRule type="containsText" dxfId="10" priority="7" operator="containsText" text="TRUE">
      <formula>NOT(ISERROR(SEARCH("TRUE",G3)))</formula>
    </cfRule>
  </conditionalFormatting>
  <conditionalFormatting sqref="H3:H72">
    <cfRule type="containsText" dxfId="9" priority="8" operator="containsText" text="TRUE">
      <formula>NOT(ISERROR(SEARCH("TRUE",H3)))</formula>
    </cfRule>
  </conditionalFormatting>
  <conditionalFormatting sqref="M3:M72">
    <cfRule type="containsText" dxfId="8" priority="1" operator="containsText" text="FALSE">
      <formula>NOT(ISERROR(SEARCH("FALSE",M3)))</formula>
    </cfRule>
    <cfRule type="containsText" dxfId="7" priority="5" operator="containsText" text="TRUE">
      <formula>NOT(ISERROR(SEARCH("TRUE",M3)))</formula>
    </cfRule>
  </conditionalFormatting>
  <conditionalFormatting sqref="N3:N72">
    <cfRule type="containsText" dxfId="6" priority="6" operator="containsText" text="TRUE">
      <formula>NOT(ISERROR(SEARCH("TRUE",N3)))</formula>
    </cfRule>
  </conditionalFormatting>
  <conditionalFormatting sqref="Q3:Q72">
    <cfRule type="containsText" dxfId="5" priority="4" operator="containsText" text="TRUE">
      <formula>NOT(ISERROR(SEARCH("TRUE",Q3)))</formula>
    </cfRule>
  </conditionalFormatting>
  <conditionalFormatting sqref="R3:R72">
    <cfRule type="containsText" dxfId="4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workbookViewId="0">
      <selection activeCell="H2" sqref="H2"/>
    </sheetView>
  </sheetViews>
  <sheetFormatPr defaultRowHeight="14.4" x14ac:dyDescent="0.3"/>
  <cols>
    <col min="1" max="1" width="20" style="14" customWidth="1"/>
    <col min="2" max="2" width="42.33203125" customWidth="1"/>
    <col min="3" max="3" width="14.44140625" style="14" customWidth="1"/>
    <col min="4" max="4" width="42.44140625" customWidth="1"/>
    <col min="5" max="5" width="15.6640625" style="14" customWidth="1"/>
    <col min="6" max="6" width="44.109375" customWidth="1"/>
    <col min="7" max="7" width="15.109375" style="14" customWidth="1"/>
    <col min="8" max="8" width="42.33203125" customWidth="1"/>
    <col min="9" max="9" width="14.109375" style="14" customWidth="1"/>
    <col min="10" max="10" width="41.88671875" customWidth="1"/>
    <col min="11" max="11" width="14.44140625" customWidth="1"/>
    <col min="12" max="12" width="23" customWidth="1"/>
    <col min="13" max="13" width="13.33203125" customWidth="1"/>
    <col min="14" max="14" width="19.5546875" customWidth="1"/>
    <col min="15" max="15" width="10.5546875" customWidth="1"/>
  </cols>
  <sheetData>
    <row r="1" spans="1:15" ht="96" customHeight="1" x14ac:dyDescent="0.3">
      <c r="A1" s="13" t="s">
        <v>189</v>
      </c>
      <c r="B1" s="7"/>
      <c r="C1" s="13" t="s">
        <v>195</v>
      </c>
      <c r="E1" s="13" t="s">
        <v>194</v>
      </c>
      <c r="G1" s="13" t="s">
        <v>193</v>
      </c>
      <c r="I1" s="13" t="s">
        <v>192</v>
      </c>
      <c r="J1" s="7"/>
      <c r="K1" s="7"/>
      <c r="L1" t="s">
        <v>188</v>
      </c>
      <c r="M1" t="s">
        <v>190</v>
      </c>
      <c r="N1" t="s">
        <v>191</v>
      </c>
    </row>
    <row r="2" spans="1:15" ht="153.75" customHeight="1" x14ac:dyDescent="0.3">
      <c r="A2" s="14" t="s">
        <v>11</v>
      </c>
      <c r="B2" t="e" vm="77">
        <v>#VALUE!</v>
      </c>
      <c r="C2" s="14" t="s">
        <v>8</v>
      </c>
      <c r="D2" t="e" vm="78">
        <v>#VALUE!</v>
      </c>
      <c r="E2" s="14" t="s">
        <v>16</v>
      </c>
      <c r="F2" t="e" vm="79">
        <v>#VALUE!</v>
      </c>
      <c r="G2" s="14" t="s">
        <v>17</v>
      </c>
      <c r="H2" t="e" vm="80">
        <v>#VALUE!</v>
      </c>
      <c r="I2" s="14" t="s">
        <v>12</v>
      </c>
      <c r="J2" t="e" vm="81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 t="shared" ref="O2:O7" si="0">IF(ISERROR(MATCH(E2,$G$2:$I$7, 0)), FALSE, TRUE)</f>
        <v>0</v>
      </c>
    </row>
    <row r="3" spans="1:15" ht="159.75" customHeight="1" x14ac:dyDescent="0.3">
      <c r="A3" s="14" t="s">
        <v>14</v>
      </c>
      <c r="B3" t="e" vm="82">
        <v>#VALUE!</v>
      </c>
      <c r="C3" s="14" t="s">
        <v>10</v>
      </c>
      <c r="D3" t="e" vm="83">
        <v>#VALUE!</v>
      </c>
      <c r="E3" s="14" t="s">
        <v>49</v>
      </c>
      <c r="F3" t="e" vm="84">
        <v>#VALUE!</v>
      </c>
      <c r="G3" s="14" t="s">
        <v>63</v>
      </c>
      <c r="H3" t="e" vm="85">
        <v>#VALUE!</v>
      </c>
      <c r="I3" s="14" t="s">
        <v>15</v>
      </c>
      <c r="J3" t="e" vm="86">
        <v>#VALUE!</v>
      </c>
      <c r="L3" t="b">
        <f>IF(ISERROR(MATCH(A3,$E$2:$E$7, 0)), FALSE, TRUE)</f>
        <v>0</v>
      </c>
      <c r="M3" t="b">
        <f t="shared" ref="M3:M21" si="1">IF(ISERROR(MATCH(A3,$G$2:$G$7, 0)), FALSE, TRUE)</f>
        <v>0</v>
      </c>
      <c r="N3" t="b">
        <f t="shared" ref="N3:N21" si="2">IF(ISERROR(MATCH(A3,$I$2:$I$7, 0)), FALSE, TRUE)</f>
        <v>0</v>
      </c>
      <c r="O3" t="b">
        <f t="shared" si="0"/>
        <v>0</v>
      </c>
    </row>
    <row r="4" spans="1:15" ht="167.25" customHeight="1" x14ac:dyDescent="0.3">
      <c r="A4" s="14" t="s">
        <v>18</v>
      </c>
      <c r="B4" t="e" vm="87">
        <v>#VALUE!</v>
      </c>
      <c r="C4" s="14" t="s">
        <v>13</v>
      </c>
      <c r="D4" t="e" vm="88">
        <v>#VALUE!</v>
      </c>
      <c r="E4" s="14" t="s">
        <v>59</v>
      </c>
      <c r="F4" t="e" vm="89">
        <v>#VALUE!</v>
      </c>
      <c r="G4" s="14" t="s">
        <v>48</v>
      </c>
      <c r="H4" t="e" vm="90">
        <v>#VALUE!</v>
      </c>
      <c r="I4" s="14" t="s">
        <v>20</v>
      </c>
      <c r="J4" t="e" vm="91">
        <v>#VALUE!</v>
      </c>
      <c r="L4" t="b">
        <f t="shared" ref="L4:L21" si="3">IF(ISERROR(MATCH(A4,$E$2:$E$7, 0)), FALSE, TRUE)</f>
        <v>0</v>
      </c>
      <c r="M4" t="b">
        <f t="shared" si="1"/>
        <v>0</v>
      </c>
      <c r="N4" t="b">
        <f t="shared" si="2"/>
        <v>0</v>
      </c>
      <c r="O4" t="b">
        <f t="shared" si="0"/>
        <v>0</v>
      </c>
    </row>
    <row r="5" spans="1:15" ht="176.25" customHeight="1" x14ac:dyDescent="0.3">
      <c r="A5" s="14" t="s">
        <v>24</v>
      </c>
      <c r="B5" t="e" vm="92">
        <v>#VALUE!</v>
      </c>
      <c r="C5" s="14" t="s">
        <v>21</v>
      </c>
      <c r="D5" t="e" vm="93">
        <v>#VALUE!</v>
      </c>
      <c r="E5" s="14" t="s">
        <v>19</v>
      </c>
      <c r="F5" t="e" vm="94">
        <v>#VALUE!</v>
      </c>
      <c r="I5" s="14" t="s">
        <v>28</v>
      </c>
      <c r="J5" t="e" vm="95">
        <v>#VALUE!</v>
      </c>
      <c r="L5" t="b">
        <f t="shared" si="3"/>
        <v>0</v>
      </c>
      <c r="M5" t="b">
        <f t="shared" si="1"/>
        <v>0</v>
      </c>
      <c r="N5" t="b">
        <f t="shared" si="2"/>
        <v>0</v>
      </c>
      <c r="O5" t="b">
        <f t="shared" si="0"/>
        <v>0</v>
      </c>
    </row>
    <row r="6" spans="1:15" ht="181.5" customHeight="1" x14ac:dyDescent="0.3">
      <c r="A6" s="14" t="s">
        <v>25</v>
      </c>
      <c r="B6" t="e" vm="96">
        <v>#VALUE!</v>
      </c>
      <c r="C6" s="14" t="s">
        <v>22</v>
      </c>
      <c r="D6" t="e" vm="97">
        <v>#VALUE!</v>
      </c>
      <c r="E6" s="14" t="s">
        <v>23</v>
      </c>
      <c r="F6" t="e" vm="98">
        <v>#VALUE!</v>
      </c>
      <c r="I6" s="14" t="s">
        <v>37</v>
      </c>
      <c r="J6" t="e" vm="99">
        <v>#VALUE!</v>
      </c>
      <c r="L6" t="b">
        <f t="shared" si="3"/>
        <v>0</v>
      </c>
      <c r="M6" t="b">
        <f t="shared" si="1"/>
        <v>0</v>
      </c>
      <c r="N6" t="b">
        <f t="shared" si="2"/>
        <v>0</v>
      </c>
      <c r="O6" t="b">
        <f t="shared" si="0"/>
        <v>0</v>
      </c>
    </row>
    <row r="7" spans="1:15" ht="177" customHeight="1" x14ac:dyDescent="0.3">
      <c r="A7" s="14" t="s">
        <v>29</v>
      </c>
      <c r="B7" t="e" vm="100">
        <v>#VALUE!</v>
      </c>
      <c r="C7" s="14" t="s">
        <v>26</v>
      </c>
      <c r="D7" t="e" vm="101">
        <v>#VALUE!</v>
      </c>
      <c r="E7" s="14" t="s">
        <v>27</v>
      </c>
      <c r="F7" t="e" vm="102">
        <v>#VALUE!</v>
      </c>
      <c r="I7" s="14" t="s">
        <v>39</v>
      </c>
      <c r="J7" t="e" vm="103">
        <v>#VALUE!</v>
      </c>
      <c r="L7" t="b">
        <f t="shared" si="3"/>
        <v>0</v>
      </c>
      <c r="M7" t="b">
        <f t="shared" si="1"/>
        <v>0</v>
      </c>
      <c r="N7" t="b">
        <f t="shared" si="2"/>
        <v>0</v>
      </c>
      <c r="O7" t="b">
        <f t="shared" si="0"/>
        <v>0</v>
      </c>
    </row>
    <row r="8" spans="1:15" ht="180.75" customHeight="1" x14ac:dyDescent="0.3">
      <c r="A8" s="14" t="s">
        <v>31</v>
      </c>
      <c r="B8" t="e" vm="104">
        <v>#VALUE!</v>
      </c>
      <c r="C8" s="14" t="s">
        <v>30</v>
      </c>
      <c r="D8" t="e" vm="105">
        <v>#VALUE!</v>
      </c>
      <c r="I8" s="14" t="s">
        <v>50</v>
      </c>
      <c r="J8" t="e" vm="106">
        <v>#VALUE!</v>
      </c>
      <c r="L8" t="b">
        <f t="shared" si="3"/>
        <v>0</v>
      </c>
      <c r="M8" t="b">
        <f t="shared" si="1"/>
        <v>0</v>
      </c>
      <c r="N8" t="b">
        <f t="shared" si="2"/>
        <v>0</v>
      </c>
    </row>
    <row r="9" spans="1:15" ht="180.75" customHeight="1" x14ac:dyDescent="0.3">
      <c r="A9" s="14" t="s">
        <v>35</v>
      </c>
      <c r="B9" t="e" vm="107">
        <v>#VALUE!</v>
      </c>
      <c r="C9" s="14" t="s">
        <v>33</v>
      </c>
      <c r="D9" t="e" vm="108">
        <v>#VALUE!</v>
      </c>
      <c r="I9" s="14" t="s">
        <v>52</v>
      </c>
      <c r="J9" t="e" vm="109">
        <v>#VALUE!</v>
      </c>
      <c r="L9" t="b">
        <f t="shared" si="3"/>
        <v>0</v>
      </c>
      <c r="M9" t="b">
        <f t="shared" si="1"/>
        <v>0</v>
      </c>
      <c r="N9" t="b">
        <f t="shared" si="2"/>
        <v>0</v>
      </c>
    </row>
    <row r="10" spans="1:15" ht="189" customHeight="1" x14ac:dyDescent="0.3">
      <c r="A10" s="14" t="s">
        <v>38</v>
      </c>
      <c r="B10" t="e" vm="110">
        <v>#VALUE!</v>
      </c>
      <c r="C10" s="14" t="s">
        <v>43</v>
      </c>
      <c r="D10" t="e" vm="111">
        <v>#VALUE!</v>
      </c>
      <c r="I10" s="14" t="s">
        <v>55</v>
      </c>
      <c r="J10" t="e" vm="112">
        <v>#VALUE!</v>
      </c>
      <c r="L10" t="b">
        <f t="shared" si="3"/>
        <v>0</v>
      </c>
      <c r="M10" t="b">
        <f t="shared" si="1"/>
        <v>0</v>
      </c>
      <c r="N10" t="b">
        <f t="shared" si="2"/>
        <v>0</v>
      </c>
    </row>
    <row r="11" spans="1:15" ht="185.25" customHeight="1" x14ac:dyDescent="0.3">
      <c r="A11" s="14" t="s">
        <v>42</v>
      </c>
      <c r="B11" t="e" vm="113">
        <v>#VALUE!</v>
      </c>
      <c r="C11" s="14" t="s">
        <v>44</v>
      </c>
      <c r="D11" t="e" vm="114">
        <v>#VALUE!</v>
      </c>
      <c r="I11" s="14" t="s">
        <v>58</v>
      </c>
      <c r="J11" t="e" vm="115">
        <v>#VALUE!</v>
      </c>
      <c r="L11" t="b">
        <f t="shared" si="3"/>
        <v>0</v>
      </c>
      <c r="M11" t="b">
        <f t="shared" si="1"/>
        <v>0</v>
      </c>
      <c r="N11" t="b">
        <f t="shared" si="2"/>
        <v>0</v>
      </c>
    </row>
    <row r="12" spans="1:15" ht="186" customHeight="1" x14ac:dyDescent="0.3">
      <c r="A12" s="14" t="s">
        <v>56</v>
      </c>
      <c r="B12" t="e" vm="116">
        <v>#VALUE!</v>
      </c>
      <c r="C12" s="14" t="s">
        <v>47</v>
      </c>
      <c r="D12" t="e" vm="117">
        <v>#VALUE!</v>
      </c>
      <c r="I12" s="14" t="s">
        <v>76</v>
      </c>
      <c r="J12" t="e" vm="118">
        <v>#VALUE!</v>
      </c>
      <c r="L12" t="b">
        <f t="shared" si="3"/>
        <v>0</v>
      </c>
      <c r="M12" t="b">
        <f t="shared" si="1"/>
        <v>0</v>
      </c>
      <c r="N12" t="b">
        <f t="shared" si="2"/>
        <v>0</v>
      </c>
    </row>
    <row r="13" spans="1:15" ht="184.5" customHeight="1" x14ac:dyDescent="0.3">
      <c r="A13" s="14" t="s">
        <v>57</v>
      </c>
      <c r="B13" t="e" vm="119">
        <v>#VALUE!</v>
      </c>
      <c r="C13" s="14" t="s">
        <v>53</v>
      </c>
      <c r="D13" t="e" vm="120">
        <v>#VALUE!</v>
      </c>
      <c r="I13" s="14" t="s">
        <v>9</v>
      </c>
      <c r="J13" t="e" vm="121">
        <v>#VALUE!</v>
      </c>
      <c r="L13" t="b">
        <f t="shared" si="3"/>
        <v>0</v>
      </c>
      <c r="M13" t="b">
        <f t="shared" si="1"/>
        <v>0</v>
      </c>
      <c r="N13" t="b">
        <f t="shared" si="2"/>
        <v>0</v>
      </c>
    </row>
    <row r="14" spans="1:15" ht="192.75" customHeight="1" x14ac:dyDescent="0.3">
      <c r="A14" s="14" t="s">
        <v>61</v>
      </c>
      <c r="B14" t="e" vm="122">
        <v>#VALUE!</v>
      </c>
      <c r="C14" s="14" t="s">
        <v>67</v>
      </c>
      <c r="D14" t="e" vm="123">
        <v>#VALUE!</v>
      </c>
      <c r="I14" s="14" t="s">
        <v>32</v>
      </c>
      <c r="J14" t="e" vm="124">
        <v>#VALUE!</v>
      </c>
      <c r="L14" t="b">
        <f t="shared" si="3"/>
        <v>0</v>
      </c>
      <c r="M14" t="b">
        <f t="shared" si="1"/>
        <v>0</v>
      </c>
      <c r="N14" t="b">
        <f t="shared" si="2"/>
        <v>0</v>
      </c>
    </row>
    <row r="15" spans="1:15" ht="194.25" customHeight="1" x14ac:dyDescent="0.3">
      <c r="A15" s="14" t="s">
        <v>64</v>
      </c>
      <c r="B15" t="e" vm="125">
        <v>#VALUE!</v>
      </c>
      <c r="C15" s="14" t="s">
        <v>69</v>
      </c>
      <c r="D15" t="e" vm="126">
        <v>#VALUE!</v>
      </c>
      <c r="I15" s="14" t="s">
        <v>34</v>
      </c>
      <c r="J15" t="e" vm="127">
        <v>#VALUE!</v>
      </c>
      <c r="L15" t="b">
        <f t="shared" si="3"/>
        <v>0</v>
      </c>
      <c r="M15" t="b">
        <f t="shared" si="1"/>
        <v>0</v>
      </c>
      <c r="N15" t="b">
        <f t="shared" si="2"/>
        <v>0</v>
      </c>
    </row>
    <row r="16" spans="1:15" ht="193.5" customHeight="1" x14ac:dyDescent="0.3">
      <c r="A16" s="14" t="s">
        <v>66</v>
      </c>
      <c r="B16" t="e" vm="128">
        <v>#VALUE!</v>
      </c>
      <c r="C16" s="14" t="s">
        <v>72</v>
      </c>
      <c r="D16" t="e" vm="129">
        <v>#VALUE!</v>
      </c>
      <c r="I16" s="14" t="s">
        <v>36</v>
      </c>
      <c r="J16" t="e" vm="130">
        <v>#VALUE!</v>
      </c>
      <c r="L16" t="b">
        <f t="shared" si="3"/>
        <v>0</v>
      </c>
      <c r="M16" t="b">
        <f t="shared" si="1"/>
        <v>0</v>
      </c>
      <c r="N16" t="b">
        <f t="shared" si="2"/>
        <v>0</v>
      </c>
    </row>
    <row r="17" spans="1:14" ht="206.25" customHeight="1" x14ac:dyDescent="0.3">
      <c r="A17" s="14" t="s">
        <v>68</v>
      </c>
      <c r="B17" t="e" vm="131">
        <v>#VALUE!</v>
      </c>
      <c r="I17" s="14" t="s">
        <v>40</v>
      </c>
      <c r="J17" t="e" vm="132">
        <v>#VALUE!</v>
      </c>
      <c r="L17" t="b">
        <f t="shared" si="3"/>
        <v>0</v>
      </c>
      <c r="M17" t="b">
        <f t="shared" si="1"/>
        <v>0</v>
      </c>
      <c r="N17" t="b">
        <f t="shared" si="2"/>
        <v>0</v>
      </c>
    </row>
    <row r="18" spans="1:14" ht="198" customHeight="1" x14ac:dyDescent="0.3">
      <c r="A18" s="14" t="s">
        <v>71</v>
      </c>
      <c r="B18" t="e" vm="133">
        <v>#VALUE!</v>
      </c>
      <c r="I18" s="14" t="s">
        <v>41</v>
      </c>
      <c r="J18" t="e" vm="134">
        <v>#VALUE!</v>
      </c>
      <c r="L18" t="b">
        <f t="shared" si="3"/>
        <v>0</v>
      </c>
      <c r="M18" t="b">
        <f t="shared" si="1"/>
        <v>0</v>
      </c>
      <c r="N18" t="b">
        <f t="shared" si="2"/>
        <v>0</v>
      </c>
    </row>
    <row r="19" spans="1:14" ht="208.5" customHeight="1" x14ac:dyDescent="0.3">
      <c r="A19" s="14" t="s">
        <v>73</v>
      </c>
      <c r="B19" t="e" vm="135">
        <v>#VALUE!</v>
      </c>
      <c r="I19" s="14" t="s">
        <v>45</v>
      </c>
      <c r="J19" t="e" vm="136">
        <v>#VALUE!</v>
      </c>
      <c r="L19" t="b">
        <f t="shared" si="3"/>
        <v>0</v>
      </c>
      <c r="M19" t="b">
        <f t="shared" si="1"/>
        <v>0</v>
      </c>
      <c r="N19" t="b">
        <f t="shared" si="2"/>
        <v>0</v>
      </c>
    </row>
    <row r="20" spans="1:14" ht="195" customHeight="1" x14ac:dyDescent="0.3">
      <c r="A20" s="14" t="s">
        <v>75</v>
      </c>
      <c r="B20" t="e" vm="137">
        <v>#VALUE!</v>
      </c>
      <c r="I20" s="14" t="s">
        <v>46</v>
      </c>
      <c r="J20" t="e" vm="138">
        <v>#VALUE!</v>
      </c>
      <c r="L20" t="b">
        <f t="shared" si="3"/>
        <v>0</v>
      </c>
      <c r="M20" t="b">
        <f t="shared" si="1"/>
        <v>0</v>
      </c>
      <c r="N20" t="b">
        <f t="shared" si="2"/>
        <v>0</v>
      </c>
    </row>
    <row r="21" spans="1:14" ht="198.75" customHeight="1" x14ac:dyDescent="0.3">
      <c r="A21" s="14" t="s">
        <v>77</v>
      </c>
      <c r="B21" t="e" vm="139">
        <v>#VALUE!</v>
      </c>
      <c r="I21" s="14" t="s">
        <v>51</v>
      </c>
      <c r="J21" t="e" vm="140">
        <v>#VALUE!</v>
      </c>
      <c r="L21" t="b">
        <f t="shared" si="3"/>
        <v>0</v>
      </c>
      <c r="M21" t="b">
        <f t="shared" si="1"/>
        <v>0</v>
      </c>
      <c r="N21" t="b">
        <f t="shared" si="2"/>
        <v>0</v>
      </c>
    </row>
    <row r="22" spans="1:14" ht="165" customHeight="1" x14ac:dyDescent="0.3">
      <c r="I22" s="14" t="s">
        <v>54</v>
      </c>
      <c r="J22" t="e" vm="141">
        <v>#VALUE!</v>
      </c>
    </row>
    <row r="23" spans="1:14" ht="172.5" customHeight="1" x14ac:dyDescent="0.3">
      <c r="I23" s="14" t="s">
        <v>60</v>
      </c>
      <c r="J23" t="e" vm="142">
        <v>#VALUE!</v>
      </c>
    </row>
    <row r="24" spans="1:14" ht="160.5" customHeight="1" x14ac:dyDescent="0.3">
      <c r="I24" s="14" t="s">
        <v>62</v>
      </c>
      <c r="J24" t="e" vm="143">
        <v>#VALUE!</v>
      </c>
    </row>
    <row r="25" spans="1:14" ht="187.5" customHeight="1" x14ac:dyDescent="0.3">
      <c r="I25" s="14" t="s">
        <v>65</v>
      </c>
      <c r="J25" t="e" vm="144">
        <v>#VALUE!</v>
      </c>
    </row>
    <row r="26" spans="1:14" ht="167.25" customHeight="1" x14ac:dyDescent="0.3">
      <c r="I26" s="14" t="s">
        <v>70</v>
      </c>
      <c r="J26" t="e" vm="145">
        <v>#VALUE!</v>
      </c>
    </row>
    <row r="27" spans="1:14" ht="171.75" customHeight="1" x14ac:dyDescent="0.3">
      <c r="I27" s="14" t="s">
        <v>74</v>
      </c>
      <c r="J27" t="e" vm="146">
        <v>#VALUE!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0AB67-675D-4DCA-AAA8-D38B2D4FBCBA}">
  <dimension ref="A1:V39"/>
  <sheetViews>
    <sheetView topLeftCell="A22" workbookViewId="0">
      <selection activeCell="P33" sqref="P33"/>
    </sheetView>
  </sheetViews>
  <sheetFormatPr defaultRowHeight="14.4" x14ac:dyDescent="0.3"/>
  <cols>
    <col min="2" max="2" width="11.109375" customWidth="1"/>
    <col min="3" max="3" width="11.5546875" customWidth="1"/>
    <col min="4" max="4" width="11.109375" customWidth="1"/>
    <col min="5" max="5" width="11.33203125" customWidth="1"/>
    <col min="6" max="6" width="11.109375" customWidth="1"/>
    <col min="7" max="7" width="11.33203125" customWidth="1"/>
    <col min="8" max="8" width="11" customWidth="1"/>
    <col min="9" max="9" width="12" customWidth="1"/>
    <col min="10" max="10" width="11" customWidth="1"/>
    <col min="11" max="11" width="15.109375" customWidth="1"/>
    <col min="12" max="12" width="14.109375" customWidth="1"/>
    <col min="13" max="13" width="13.44140625" customWidth="1"/>
    <col min="14" max="14" width="11.33203125" customWidth="1"/>
    <col min="15" max="15" width="13.44140625" customWidth="1"/>
    <col min="16" max="16" width="10" customWidth="1"/>
    <col min="17" max="17" width="10.44140625" customWidth="1"/>
    <col min="19" max="19" width="18.109375" customWidth="1"/>
  </cols>
  <sheetData>
    <row r="1" spans="1:22" x14ac:dyDescent="0.3">
      <c r="B1" s="2" t="s">
        <v>11</v>
      </c>
      <c r="C1" s="2" t="s">
        <v>14</v>
      </c>
      <c r="D1" s="2" t="s">
        <v>18</v>
      </c>
      <c r="E1" s="2" t="s">
        <v>24</v>
      </c>
      <c r="F1" s="2" t="s">
        <v>25</v>
      </c>
      <c r="G1" s="2" t="s">
        <v>29</v>
      </c>
      <c r="H1" s="2" t="s">
        <v>31</v>
      </c>
      <c r="I1" s="2" t="s">
        <v>35</v>
      </c>
      <c r="J1" s="2" t="s">
        <v>38</v>
      </c>
      <c r="K1" s="2" t="s">
        <v>42</v>
      </c>
      <c r="L1" s="2" t="s">
        <v>56</v>
      </c>
      <c r="M1" s="2" t="s">
        <v>57</v>
      </c>
      <c r="N1" s="2" t="s">
        <v>61</v>
      </c>
      <c r="O1" s="2" t="s">
        <v>64</v>
      </c>
      <c r="P1" s="2" t="s">
        <v>66</v>
      </c>
      <c r="Q1" s="2" t="s">
        <v>68</v>
      </c>
      <c r="R1" s="2" t="s">
        <v>71</v>
      </c>
      <c r="S1" s="2" t="s">
        <v>73</v>
      </c>
      <c r="T1" s="2" t="s">
        <v>75</v>
      </c>
      <c r="U1" s="2" t="s">
        <v>77</v>
      </c>
      <c r="V1" s="2" t="s">
        <v>426</v>
      </c>
    </row>
    <row r="2" spans="1:22" ht="18" x14ac:dyDescent="0.4">
      <c r="A2" t="s">
        <v>420</v>
      </c>
      <c r="B2">
        <v>-3.82372152343756E-2</v>
      </c>
      <c r="C2">
        <v>6.0258901599758899E-2</v>
      </c>
      <c r="D2">
        <v>-9.3323675292920794E-2</v>
      </c>
      <c r="E2">
        <v>-1.9738394545567799</v>
      </c>
      <c r="F2">
        <v>0.124227343021863</v>
      </c>
      <c r="G2">
        <v>3.2463425184297803E-2</v>
      </c>
      <c r="H2">
        <v>8.7207110988102701E-2</v>
      </c>
      <c r="I2">
        <v>-0.19786692160934499</v>
      </c>
      <c r="J2">
        <v>0.38005532000804298</v>
      </c>
      <c r="K2">
        <v>0.26685971454519503</v>
      </c>
      <c r="L2">
        <v>-0.34593117966840198</v>
      </c>
      <c r="M2">
        <v>-0.33025219526398902</v>
      </c>
      <c r="N2">
        <v>0.343991154896712</v>
      </c>
      <c r="O2">
        <v>-0.17986342998402099</v>
      </c>
      <c r="P2">
        <v>0.12120947665655001</v>
      </c>
      <c r="Q2">
        <v>0.124664806059258</v>
      </c>
      <c r="R2">
        <v>0.80817542653806096</v>
      </c>
      <c r="S2">
        <v>-0.10130854086140199</v>
      </c>
      <c r="T2">
        <v>-0.17076945449249201</v>
      </c>
      <c r="U2">
        <v>-0.12017957406876099</v>
      </c>
      <c r="V2">
        <f t="shared" ref="V2:V7" si="0">AVERAGE(B2:U2)</f>
        <v>-6.0122948076732331E-2</v>
      </c>
    </row>
    <row r="3" spans="1:22" ht="18" x14ac:dyDescent="0.4">
      <c r="A3" t="s">
        <v>421</v>
      </c>
      <c r="B3">
        <v>-3.8203875559420203E-2</v>
      </c>
      <c r="C3">
        <v>6.0454149511645502E-2</v>
      </c>
      <c r="D3">
        <v>-9.3291630565719694E-2</v>
      </c>
      <c r="E3">
        <v>-6.9088362707963605E-2</v>
      </c>
      <c r="F3">
        <v>0.12420184734332</v>
      </c>
      <c r="G3">
        <v>3.2467836337725903E-2</v>
      </c>
      <c r="H3">
        <v>8.7228294988054095E-2</v>
      </c>
      <c r="I3">
        <v>-0.19811400051901501</v>
      </c>
      <c r="J3">
        <v>-1.0190985493065301</v>
      </c>
      <c r="K3">
        <v>0.266859734648136</v>
      </c>
      <c r="L3">
        <v>-0.345953887683706</v>
      </c>
      <c r="M3">
        <v>-0.26968244861646401</v>
      </c>
      <c r="N3">
        <v>0.34417037224638097</v>
      </c>
      <c r="O3">
        <v>-0.17990029789141901</v>
      </c>
      <c r="P3">
        <v>-0.530742226143186</v>
      </c>
      <c r="Q3">
        <v>0.124941874292144</v>
      </c>
      <c r="R3">
        <v>-0.45687464428306601</v>
      </c>
      <c r="S3">
        <v>-0.101766818552464</v>
      </c>
      <c r="T3">
        <v>-0.170771925360271</v>
      </c>
      <c r="U3">
        <v>-0.12019363658204101</v>
      </c>
      <c r="V3">
        <f t="shared" si="0"/>
        <v>-0.12766790972019296</v>
      </c>
    </row>
    <row r="4" spans="1:22" ht="18" x14ac:dyDescent="0.4">
      <c r="A4" t="s">
        <v>422</v>
      </c>
      <c r="B4">
        <v>0.70751965689926199</v>
      </c>
      <c r="C4">
        <v>1.00917390294216</v>
      </c>
      <c r="D4">
        <v>0.64728806437234698</v>
      </c>
      <c r="E4">
        <v>1.20571307466417</v>
      </c>
      <c r="F4">
        <v>1.0081931210519499</v>
      </c>
      <c r="G4">
        <v>0.44577688062979398</v>
      </c>
      <c r="H4">
        <v>0.54214937954055298</v>
      </c>
      <c r="I4">
        <v>1.5465892391778999</v>
      </c>
      <c r="J4">
        <v>0.44786302378119103</v>
      </c>
      <c r="K4">
        <v>0.30929751177683801</v>
      </c>
      <c r="L4">
        <v>1.3079596587743001</v>
      </c>
      <c r="M4">
        <v>2.2926525799833901</v>
      </c>
      <c r="N4">
        <v>1.1366151765668899</v>
      </c>
      <c r="O4">
        <v>1.0224543117087901</v>
      </c>
      <c r="P4">
        <v>0.49985893220191702</v>
      </c>
      <c r="Q4">
        <v>0.85595666024744899</v>
      </c>
      <c r="R4">
        <v>0.53851944410006902</v>
      </c>
      <c r="S4">
        <v>0.80675507192768503</v>
      </c>
      <c r="T4">
        <v>0.34086524878992602</v>
      </c>
      <c r="U4">
        <v>2.0193566414176698</v>
      </c>
      <c r="V4">
        <f t="shared" si="0"/>
        <v>0.93452787902771239</v>
      </c>
    </row>
    <row r="5" spans="1:22" ht="18" x14ac:dyDescent="0.4">
      <c r="A5" t="s">
        <v>423</v>
      </c>
      <c r="B5">
        <v>1.9464610277626999</v>
      </c>
      <c r="C5">
        <v>4.2612771127014799</v>
      </c>
      <c r="D5">
        <v>1.4912416398542501</v>
      </c>
      <c r="E5">
        <v>4.16859268888859</v>
      </c>
      <c r="F5">
        <v>1.00816443926048</v>
      </c>
      <c r="G5">
        <v>1.1701091563608499</v>
      </c>
      <c r="H5">
        <v>1.2954564483859901</v>
      </c>
      <c r="I5">
        <v>5.0871725603632001</v>
      </c>
      <c r="J5">
        <v>3.03661863076614</v>
      </c>
      <c r="K5">
        <v>0.81741701209686801</v>
      </c>
      <c r="L5">
        <v>1.30802773862682</v>
      </c>
      <c r="M5">
        <v>15.7530856365833</v>
      </c>
      <c r="N5">
        <v>7.2609644571002701</v>
      </c>
      <c r="O5">
        <v>2.2895885650914298</v>
      </c>
      <c r="P5">
        <v>0.95603311349791997</v>
      </c>
      <c r="Q5">
        <v>1.98248899977128</v>
      </c>
      <c r="R5">
        <v>4.2328172548406897</v>
      </c>
      <c r="S5">
        <v>2.52190297983512</v>
      </c>
      <c r="T5">
        <v>1.5237617969342301</v>
      </c>
      <c r="U5">
        <v>9.6583095339029494</v>
      </c>
      <c r="V5">
        <f t="shared" si="0"/>
        <v>3.5884745396312274</v>
      </c>
    </row>
    <row r="6" spans="1:22" ht="18" x14ac:dyDescent="0.4">
      <c r="A6" t="s">
        <v>424</v>
      </c>
      <c r="B6">
        <v>-8.7571262546611198E-2</v>
      </c>
      <c r="C6">
        <v>-0.14901960542294401</v>
      </c>
      <c r="D6">
        <v>-8.4311143207619899E-2</v>
      </c>
      <c r="E6">
        <v>-0.48062192107899399</v>
      </c>
      <c r="F6">
        <v>-9.5517144547601802E-3</v>
      </c>
      <c r="G6">
        <v>-0.19122517038522699</v>
      </c>
      <c r="H6">
        <v>4.5004039758154001E-2</v>
      </c>
      <c r="I6">
        <v>-8.6157594021637599E-2</v>
      </c>
      <c r="J6">
        <v>-6.8122808811330801E-2</v>
      </c>
      <c r="K6">
        <v>-2.6652884692052601E-2</v>
      </c>
      <c r="L6">
        <v>-0.124350380366305</v>
      </c>
      <c r="M6">
        <v>-3.8187420018998698E-2</v>
      </c>
      <c r="N6">
        <v>-0.11799363346864999</v>
      </c>
      <c r="O6">
        <v>-0.52657293209871503</v>
      </c>
      <c r="P6">
        <v>-3.0648234803226801E-2</v>
      </c>
      <c r="Q6">
        <v>-2.2199701258430501E-2</v>
      </c>
      <c r="R6">
        <v>-1.9660967368838399E-2</v>
      </c>
      <c r="S6">
        <v>-7.1854574903340601E-2</v>
      </c>
      <c r="T6">
        <v>-0.73333781124432196</v>
      </c>
      <c r="U6">
        <v>-0.15907249334545701</v>
      </c>
      <c r="V6">
        <f t="shared" si="0"/>
        <v>-0.14910541068696537</v>
      </c>
    </row>
    <row r="7" spans="1:22" ht="18" x14ac:dyDescent="0.4">
      <c r="A7" t="s">
        <v>425</v>
      </c>
      <c r="B7">
        <v>-5.1476305586627497E-2</v>
      </c>
      <c r="C7">
        <v>2.8979334824194802E-2</v>
      </c>
      <c r="D7">
        <v>-5.32616427764281E-2</v>
      </c>
      <c r="E7">
        <v>-3.9549627785439197E-2</v>
      </c>
      <c r="F7">
        <v>-2.92987985984078E-2</v>
      </c>
      <c r="G7">
        <v>7.6806144557365202E-2</v>
      </c>
      <c r="H7">
        <v>-6.40500428811034E-2</v>
      </c>
      <c r="I7">
        <v>1.9848281224419801E-2</v>
      </c>
      <c r="J7">
        <v>-0.124630229135164</v>
      </c>
      <c r="K7">
        <v>-0.11357220087415799</v>
      </c>
      <c r="L7">
        <v>-9.7245962008251696E-2</v>
      </c>
      <c r="M7">
        <v>-0.49451359554087698</v>
      </c>
      <c r="N7">
        <v>2.3256665114019501E-2</v>
      </c>
      <c r="O7">
        <v>-0.11035810462272801</v>
      </c>
      <c r="P7">
        <v>-0.22241579999129901</v>
      </c>
      <c r="Q7">
        <v>-9.7250539693332097E-2</v>
      </c>
      <c r="R7">
        <v>-0.15810186858817701</v>
      </c>
      <c r="S7">
        <v>-5.3810299780558998E-2</v>
      </c>
      <c r="T7">
        <v>-4.1358875077767601E-2</v>
      </c>
      <c r="U7">
        <v>-0.17931541802838499</v>
      </c>
      <c r="V7">
        <f t="shared" si="0"/>
        <v>-8.9065944262435248E-2</v>
      </c>
    </row>
    <row r="9" spans="1:22" x14ac:dyDescent="0.3">
      <c r="B9" s="2" t="s">
        <v>8</v>
      </c>
      <c r="C9" s="2" t="s">
        <v>10</v>
      </c>
      <c r="D9" s="2" t="s">
        <v>13</v>
      </c>
      <c r="E9" s="2" t="s">
        <v>21</v>
      </c>
      <c r="F9" s="2" t="s">
        <v>22</v>
      </c>
      <c r="G9" s="2" t="s">
        <v>26</v>
      </c>
      <c r="H9" s="2" t="s">
        <v>30</v>
      </c>
      <c r="I9" s="2" t="s">
        <v>33</v>
      </c>
      <c r="J9" s="2" t="s">
        <v>43</v>
      </c>
      <c r="K9" s="2" t="s">
        <v>44</v>
      </c>
      <c r="L9" s="2" t="s">
        <v>47</v>
      </c>
      <c r="M9" s="2" t="s">
        <v>53</v>
      </c>
      <c r="N9" s="2" t="s">
        <v>67</v>
      </c>
      <c r="O9" s="2" t="s">
        <v>69</v>
      </c>
      <c r="P9" s="2" t="s">
        <v>426</v>
      </c>
    </row>
    <row r="10" spans="1:22" ht="18" x14ac:dyDescent="0.4">
      <c r="A10" t="s">
        <v>420</v>
      </c>
      <c r="B10">
        <v>0.26596759075871701</v>
      </c>
      <c r="C10">
        <v>0.39813088638236699</v>
      </c>
      <c r="D10">
        <v>0.55489489156560001</v>
      </c>
      <c r="E10">
        <v>-0.62583340081609196</v>
      </c>
      <c r="F10">
        <v>-1.1635546700689099</v>
      </c>
      <c r="G10">
        <v>-0.82363714238476204</v>
      </c>
      <c r="H10">
        <v>-3.9881796370426001</v>
      </c>
      <c r="I10">
        <v>0.61729234356743901</v>
      </c>
      <c r="J10">
        <v>1.7955178159019001</v>
      </c>
      <c r="K10">
        <v>-8.5250221944349693</v>
      </c>
      <c r="L10">
        <v>6.3410144894591998</v>
      </c>
      <c r="M10">
        <v>-1.18903659200209</v>
      </c>
      <c r="N10">
        <v>-1.3930087415355401</v>
      </c>
      <c r="O10">
        <v>0.60611639565351805</v>
      </c>
      <c r="P10">
        <f t="shared" ref="P10:P15" si="1">AVERAGE(B10:O10)</f>
        <v>-0.50923842607115877</v>
      </c>
    </row>
    <row r="11" spans="1:22" ht="18" x14ac:dyDescent="0.4">
      <c r="A11" t="s">
        <v>421</v>
      </c>
      <c r="B11">
        <v>-0.78028858839315396</v>
      </c>
      <c r="C11">
        <v>-0.80294019452125898</v>
      </c>
      <c r="D11">
        <v>0.55059428945421196</v>
      </c>
      <c r="E11">
        <v>-0.62583705732894701</v>
      </c>
      <c r="F11">
        <v>-2.55566617425553</v>
      </c>
      <c r="G11">
        <v>-3.79053820870078</v>
      </c>
      <c r="H11">
        <v>-3.9880926140143398</v>
      </c>
      <c r="I11">
        <v>-1.8879972190794001</v>
      </c>
      <c r="J11">
        <v>-2.4967809158221401</v>
      </c>
      <c r="K11">
        <v>-1.2331908224769801</v>
      </c>
      <c r="L11">
        <v>12.490484217511399</v>
      </c>
      <c r="M11">
        <v>-1.18899142301675</v>
      </c>
      <c r="N11">
        <v>-1.3930090525032199</v>
      </c>
      <c r="O11">
        <v>0.60611681052739297</v>
      </c>
      <c r="P11">
        <f t="shared" si="1"/>
        <v>-0.50686692518710674</v>
      </c>
    </row>
    <row r="12" spans="1:22" ht="18" x14ac:dyDescent="0.4">
      <c r="A12" t="s">
        <v>422</v>
      </c>
      <c r="B12">
        <v>0.83620507889527096</v>
      </c>
      <c r="C12">
        <v>0.68365855041839096</v>
      </c>
      <c r="D12">
        <v>1.0776787364195199</v>
      </c>
      <c r="E12">
        <v>0.79958445897944197</v>
      </c>
      <c r="F12">
        <v>0.87665150932330804</v>
      </c>
      <c r="G12">
        <v>1.0499283985308101</v>
      </c>
      <c r="H12">
        <v>1.649307409335</v>
      </c>
      <c r="I12">
        <v>1.2587131356516099</v>
      </c>
      <c r="J12">
        <v>3.5555171594405701</v>
      </c>
      <c r="K12">
        <v>2.5908956186235002</v>
      </c>
      <c r="L12">
        <v>3.6997744112601598</v>
      </c>
      <c r="M12">
        <v>0.92210469947757201</v>
      </c>
      <c r="N12">
        <v>0.49163356294881999</v>
      </c>
      <c r="O12">
        <v>0.80763392902803599</v>
      </c>
      <c r="P12">
        <f t="shared" si="1"/>
        <v>1.4499490470237151</v>
      </c>
    </row>
    <row r="13" spans="1:22" ht="18" x14ac:dyDescent="0.4">
      <c r="A13" t="s">
        <v>423</v>
      </c>
      <c r="B13">
        <v>6.9029777219430599</v>
      </c>
      <c r="C13">
        <v>1.4091227020249899</v>
      </c>
      <c r="D13">
        <v>3.8182756420405002</v>
      </c>
      <c r="E13">
        <v>2.0321420437543698</v>
      </c>
      <c r="F13">
        <v>4.8901848210202097</v>
      </c>
      <c r="G13">
        <v>0.24571697767018599</v>
      </c>
      <c r="H13">
        <v>10.214421440261701</v>
      </c>
      <c r="I13">
        <v>3.7794301906614902</v>
      </c>
      <c r="J13">
        <v>29.901048377153302</v>
      </c>
      <c r="K13">
        <v>10.849265218306799</v>
      </c>
      <c r="L13">
        <v>13.8887543201927</v>
      </c>
      <c r="M13">
        <v>3.1067560753307801</v>
      </c>
      <c r="N13">
        <v>3.2908273898512399</v>
      </c>
      <c r="O13">
        <v>3.7436656417892999</v>
      </c>
      <c r="P13">
        <f t="shared" si="1"/>
        <v>7.0051848972857602</v>
      </c>
    </row>
    <row r="14" spans="1:22" ht="18" x14ac:dyDescent="0.4">
      <c r="A14" t="s">
        <v>424</v>
      </c>
      <c r="B14">
        <v>-0.51005614514553799</v>
      </c>
      <c r="C14">
        <v>-0.33566149359279301</v>
      </c>
      <c r="D14">
        <v>-0.75688621401960698</v>
      </c>
      <c r="E14">
        <v>-0.23776211653075299</v>
      </c>
      <c r="F14">
        <v>-0.643221624076597</v>
      </c>
      <c r="G14">
        <v>-1.3720086649590499</v>
      </c>
      <c r="H14">
        <v>-0.31887330653257101</v>
      </c>
      <c r="I14">
        <v>-0.43754711174878902</v>
      </c>
      <c r="J14">
        <v>-2.4404192136957801</v>
      </c>
      <c r="K14">
        <v>-0.80894309552038002</v>
      </c>
      <c r="L14">
        <v>-0.96495137961042698</v>
      </c>
      <c r="M14">
        <v>-0.54200436160155196</v>
      </c>
      <c r="N14">
        <v>-0.12971291051856801</v>
      </c>
      <c r="O14">
        <v>-0.11780765239409</v>
      </c>
      <c r="P14">
        <f t="shared" si="1"/>
        <v>-0.68684680642474982</v>
      </c>
    </row>
    <row r="15" spans="1:22" ht="18" x14ac:dyDescent="0.4">
      <c r="A15" t="s">
        <v>425</v>
      </c>
      <c r="B15">
        <v>-0.17154314561859799</v>
      </c>
      <c r="C15">
        <v>-0.186217038529464</v>
      </c>
      <c r="D15">
        <v>-0.16653277754330301</v>
      </c>
      <c r="E15">
        <v>-0.147508781039804</v>
      </c>
      <c r="F15">
        <v>-0.355780937081285</v>
      </c>
      <c r="G15">
        <v>-0.43380318731383899</v>
      </c>
      <c r="H15">
        <v>-0.63368425455079003</v>
      </c>
      <c r="I15">
        <v>-0.61520010729825902</v>
      </c>
      <c r="J15">
        <v>-0.67436943845367103</v>
      </c>
      <c r="K15">
        <v>-0.471251793950975</v>
      </c>
      <c r="L15">
        <v>-1.34408718572504</v>
      </c>
      <c r="M15">
        <v>-8.1820998039395104E-2</v>
      </c>
      <c r="N15">
        <v>-0.38353586802530898</v>
      </c>
      <c r="O15">
        <v>-0.31781779384570802</v>
      </c>
      <c r="P15">
        <f t="shared" si="1"/>
        <v>-0.42736809335824566</v>
      </c>
    </row>
    <row r="17" spans="1:18" x14ac:dyDescent="0.3">
      <c r="B17" s="2" t="s">
        <v>16</v>
      </c>
      <c r="C17" s="2" t="s">
        <v>49</v>
      </c>
      <c r="D17" s="2" t="s">
        <v>59</v>
      </c>
      <c r="E17" s="2" t="s">
        <v>19</v>
      </c>
      <c r="F17" s="2" t="s">
        <v>23</v>
      </c>
      <c r="G17" s="2" t="s">
        <v>27</v>
      </c>
      <c r="H17" s="2" t="s">
        <v>426</v>
      </c>
    </row>
    <row r="18" spans="1:18" ht="18" x14ac:dyDescent="0.4">
      <c r="A18" t="s">
        <v>420</v>
      </c>
      <c r="B18">
        <v>-0.156975463806481</v>
      </c>
      <c r="C18">
        <v>2.9105216007497998E-2</v>
      </c>
      <c r="D18">
        <v>-0.171842078322159</v>
      </c>
      <c r="E18">
        <v>-0.38830227070425899</v>
      </c>
      <c r="F18">
        <v>8.6399213201888994E-2</v>
      </c>
      <c r="G18">
        <v>-0.21349753678341701</v>
      </c>
      <c r="H18">
        <f t="shared" ref="H18:H23" si="2">AVERAGE(B18:G18)</f>
        <v>-0.13585215340115483</v>
      </c>
    </row>
    <row r="19" spans="1:18" ht="18" x14ac:dyDescent="0.4">
      <c r="A19" t="s">
        <v>421</v>
      </c>
      <c r="B19">
        <v>-0.15696506967245299</v>
      </c>
      <c r="C19">
        <v>-3.3482728240742299</v>
      </c>
      <c r="D19">
        <v>-0.171835905276113</v>
      </c>
      <c r="E19">
        <v>-0.38827098836555002</v>
      </c>
      <c r="F19">
        <v>8.64320508197855E-2</v>
      </c>
      <c r="G19">
        <v>-0.21342139449119099</v>
      </c>
      <c r="H19">
        <f t="shared" si="2"/>
        <v>-0.69872235517662518</v>
      </c>
      <c r="L19" s="18" t="s">
        <v>427</v>
      </c>
      <c r="M19" s="19" t="s">
        <v>428</v>
      </c>
      <c r="N19" s="19" t="s">
        <v>429</v>
      </c>
      <c r="O19" s="19" t="s">
        <v>430</v>
      </c>
      <c r="P19" s="19" t="s">
        <v>431</v>
      </c>
      <c r="Q19" s="19" t="s">
        <v>432</v>
      </c>
      <c r="R19" s="20" t="s">
        <v>198</v>
      </c>
    </row>
    <row r="20" spans="1:18" ht="18" x14ac:dyDescent="0.4">
      <c r="A20" t="s">
        <v>422</v>
      </c>
      <c r="B20">
        <v>2.0033254754850698</v>
      </c>
      <c r="C20">
        <v>1.2168110988885701</v>
      </c>
      <c r="D20">
        <v>1.19357007406877</v>
      </c>
      <c r="E20">
        <v>0.39797889278917697</v>
      </c>
      <c r="F20">
        <v>1.26070155273675</v>
      </c>
      <c r="G20">
        <v>1.6968248026891799</v>
      </c>
      <c r="H20">
        <f t="shared" si="2"/>
        <v>1.2948686494429194</v>
      </c>
      <c r="L20" s="21" t="s">
        <v>433</v>
      </c>
      <c r="M20" s="22">
        <v>-6.0122948076732297E-2</v>
      </c>
      <c r="N20" s="22">
        <v>-0.50923842607115899</v>
      </c>
      <c r="O20" s="22">
        <v>-0.135852153401155</v>
      </c>
      <c r="P20" s="22">
        <v>-7.7404463358170403E-2</v>
      </c>
      <c r="Q20" s="22">
        <v>-6.5560292066029993E-2</v>
      </c>
      <c r="R20" s="23">
        <f t="shared" ref="R20:R25" si="3">AVERAGE(M20:Q20)</f>
        <v>-0.16963565659464935</v>
      </c>
    </row>
    <row r="21" spans="1:18" ht="18" x14ac:dyDescent="0.4">
      <c r="A21" t="s">
        <v>423</v>
      </c>
      <c r="B21">
        <v>0.997200458390188</v>
      </c>
      <c r="C21">
        <v>16.302742239200501</v>
      </c>
      <c r="D21">
        <v>13.800084686653401</v>
      </c>
      <c r="E21">
        <v>2.5094024865132099</v>
      </c>
      <c r="F21">
        <v>4.0582104642541896</v>
      </c>
      <c r="G21">
        <v>4.9336513107330298</v>
      </c>
      <c r="H21">
        <f t="shared" si="2"/>
        <v>7.1002152742907541</v>
      </c>
      <c r="L21" s="21" t="s">
        <v>434</v>
      </c>
      <c r="M21" s="22">
        <v>-0.12766790972019301</v>
      </c>
      <c r="N21" s="22">
        <v>-0.50686692518710597</v>
      </c>
      <c r="O21" s="22">
        <v>-0.69872235517662495</v>
      </c>
      <c r="P21" s="22">
        <v>-7.7394228885741795E-2</v>
      </c>
      <c r="Q21" s="22">
        <v>-9.9457912527621997E-2</v>
      </c>
      <c r="R21" s="23">
        <f t="shared" si="3"/>
        <v>-0.30202186629945754</v>
      </c>
    </row>
    <row r="22" spans="1:18" ht="18" x14ac:dyDescent="0.4">
      <c r="A22" t="s">
        <v>424</v>
      </c>
      <c r="B22">
        <v>0.188941304482694</v>
      </c>
      <c r="C22">
        <v>0.154487444524497</v>
      </c>
      <c r="D22">
        <v>4.2248322375744701E-3</v>
      </c>
      <c r="E22">
        <v>-0.25501540343603102</v>
      </c>
      <c r="F22">
        <v>-0.20769913302239301</v>
      </c>
      <c r="G22">
        <v>-0.22292128839064301</v>
      </c>
      <c r="H22">
        <f t="shared" si="2"/>
        <v>-5.6330373934050264E-2</v>
      </c>
      <c r="L22" s="21" t="s">
        <v>435</v>
      </c>
      <c r="M22" s="22">
        <v>0.93452787902771295</v>
      </c>
      <c r="N22" s="22">
        <v>1.44994904702371</v>
      </c>
      <c r="O22" s="22">
        <v>1.29486864944292</v>
      </c>
      <c r="P22" s="22">
        <v>1.3094326001204599</v>
      </c>
      <c r="Q22" s="22">
        <v>1.3896655142912799</v>
      </c>
      <c r="R22" s="23">
        <f t="shared" si="3"/>
        <v>1.2756887379812165</v>
      </c>
    </row>
    <row r="23" spans="1:18" ht="18" x14ac:dyDescent="0.4">
      <c r="A23" t="s">
        <v>425</v>
      </c>
      <c r="B23">
        <v>-0.195047456029592</v>
      </c>
      <c r="C23">
        <v>-0.39896320387509199</v>
      </c>
      <c r="D23">
        <v>-0.19292864739341301</v>
      </c>
      <c r="E23">
        <v>0.14025881716545599</v>
      </c>
      <c r="F23">
        <v>9.9018178434172099E-2</v>
      </c>
      <c r="G23">
        <v>0.139055703353162</v>
      </c>
      <c r="H23">
        <f t="shared" si="2"/>
        <v>-6.8101101390884489E-2</v>
      </c>
      <c r="L23" s="21" t="s">
        <v>436</v>
      </c>
      <c r="M23" s="22">
        <v>3.5884745396312301</v>
      </c>
      <c r="N23" s="22">
        <v>7.0051848972857496</v>
      </c>
      <c r="O23" s="22">
        <v>7.1002152742907496</v>
      </c>
      <c r="P23" s="22">
        <v>13.0666945499643</v>
      </c>
      <c r="Q23" s="22">
        <v>7.9536537712954196</v>
      </c>
      <c r="R23" s="23">
        <f t="shared" si="3"/>
        <v>7.7428446064934899</v>
      </c>
    </row>
    <row r="24" spans="1:18" x14ac:dyDescent="0.3">
      <c r="L24" s="21" t="s">
        <v>437</v>
      </c>
      <c r="M24" s="22">
        <v>-0.14910541068696501</v>
      </c>
      <c r="N24" s="22">
        <v>-0.68684680642475004</v>
      </c>
      <c r="O24" s="22">
        <v>-5.6330373934050403E-2</v>
      </c>
      <c r="P24" s="22">
        <v>3.3483749150329298E-2</v>
      </c>
      <c r="Q24" s="22">
        <v>-0.34759128471807699</v>
      </c>
      <c r="R24" s="23">
        <f t="shared" si="3"/>
        <v>-0.24127802532270265</v>
      </c>
    </row>
    <row r="25" spans="1:18" x14ac:dyDescent="0.3">
      <c r="B25" s="2" t="s">
        <v>17</v>
      </c>
      <c r="C25" s="2" t="s">
        <v>63</v>
      </c>
      <c r="D25" s="2" t="s">
        <v>48</v>
      </c>
      <c r="E25" s="2" t="s">
        <v>426</v>
      </c>
      <c r="L25" s="21" t="s">
        <v>438</v>
      </c>
      <c r="M25" s="22">
        <v>-8.9065944262435207E-2</v>
      </c>
      <c r="N25" s="22">
        <v>-0.42736809335824499</v>
      </c>
      <c r="O25" s="22">
        <v>-6.8101101390884503E-2</v>
      </c>
      <c r="P25" s="22">
        <v>-6.4922621169014497E-2</v>
      </c>
      <c r="Q25" s="22">
        <v>-0.18998444517205901</v>
      </c>
      <c r="R25" s="23">
        <f t="shared" si="3"/>
        <v>-0.16788844107052764</v>
      </c>
    </row>
    <row r="26" spans="1:18" ht="98.4" x14ac:dyDescent="0.4">
      <c r="A26" t="s">
        <v>420</v>
      </c>
      <c r="B26">
        <v>-0.80637357724277603</v>
      </c>
      <c r="C26">
        <v>0.108359969167191</v>
      </c>
      <c r="D26">
        <v>0.46580021800107302</v>
      </c>
      <c r="E26">
        <f t="shared" ref="E26:E31" si="4">AVERAGE(B26:D26)</f>
        <v>-7.7404463358170653E-2</v>
      </c>
      <c r="L26" s="24"/>
      <c r="M26" s="25" t="s">
        <v>439</v>
      </c>
      <c r="N26" s="25" t="s">
        <v>195</v>
      </c>
      <c r="O26" s="25" t="s">
        <v>194</v>
      </c>
      <c r="P26" s="25" t="s">
        <v>193</v>
      </c>
      <c r="Q26" s="25" t="s">
        <v>192</v>
      </c>
      <c r="R26" s="26"/>
    </row>
    <row r="27" spans="1:18" ht="18" x14ac:dyDescent="0.4">
      <c r="A27" t="s">
        <v>421</v>
      </c>
      <c r="B27">
        <v>-0.80629164703391798</v>
      </c>
      <c r="C27">
        <v>0.108307447286536</v>
      </c>
      <c r="D27">
        <v>0.46580151309015699</v>
      </c>
      <c r="E27">
        <f t="shared" si="4"/>
        <v>-7.739422888574167E-2</v>
      </c>
    </row>
    <row r="28" spans="1:18" ht="18" x14ac:dyDescent="0.4">
      <c r="A28" t="s">
        <v>422</v>
      </c>
      <c r="B28">
        <v>1.6278688575960001</v>
      </c>
      <c r="C28">
        <v>1.26429745033296</v>
      </c>
      <c r="D28">
        <v>1.0361314924324301</v>
      </c>
      <c r="E28">
        <f t="shared" si="4"/>
        <v>1.3094326001204635</v>
      </c>
    </row>
    <row r="29" spans="1:18" ht="18" x14ac:dyDescent="0.4">
      <c r="A29" t="s">
        <v>423</v>
      </c>
      <c r="B29">
        <v>23.845276635952899</v>
      </c>
      <c r="C29">
        <v>7.7327194865462596</v>
      </c>
      <c r="D29">
        <v>7.6220875273936199</v>
      </c>
      <c r="E29">
        <f t="shared" si="4"/>
        <v>13.066694549964259</v>
      </c>
    </row>
    <row r="30" spans="1:18" ht="18" x14ac:dyDescent="0.4">
      <c r="A30" t="s">
        <v>424</v>
      </c>
      <c r="B30">
        <v>0.239517422107244</v>
      </c>
      <c r="C30">
        <v>1.9652069713357999E-2</v>
      </c>
      <c r="D30">
        <v>-0.15871824436961399</v>
      </c>
      <c r="E30">
        <f t="shared" si="4"/>
        <v>3.3483749150329339E-2</v>
      </c>
    </row>
    <row r="31" spans="1:18" ht="18" x14ac:dyDescent="0.4">
      <c r="A31" t="s">
        <v>425</v>
      </c>
      <c r="B31">
        <v>-0.180409426272126</v>
      </c>
      <c r="C31">
        <v>-2.4409294137136099E-2</v>
      </c>
      <c r="D31">
        <v>1.0050856902218901E-2</v>
      </c>
      <c r="E31">
        <f t="shared" si="4"/>
        <v>-6.49226211690144E-2</v>
      </c>
    </row>
    <row r="33" spans="1:17" x14ac:dyDescent="0.3">
      <c r="B33" s="2" t="s">
        <v>12</v>
      </c>
      <c r="C33" s="2" t="s">
        <v>15</v>
      </c>
      <c r="D33" s="2" t="s">
        <v>20</v>
      </c>
      <c r="E33" s="2" t="s">
        <v>28</v>
      </c>
      <c r="F33" s="2" t="s">
        <v>37</v>
      </c>
      <c r="G33" s="2" t="s">
        <v>39</v>
      </c>
      <c r="H33" s="2" t="s">
        <v>50</v>
      </c>
      <c r="I33" s="2" t="s">
        <v>52</v>
      </c>
      <c r="J33" s="2" t="s">
        <v>55</v>
      </c>
      <c r="K33" s="2" t="s">
        <v>58</v>
      </c>
      <c r="L33" s="2" t="s">
        <v>76</v>
      </c>
      <c r="M33" s="2" t="s">
        <v>9</v>
      </c>
      <c r="N33" s="2" t="s">
        <v>32</v>
      </c>
      <c r="O33" s="2" t="s">
        <v>34</v>
      </c>
      <c r="P33" s="2" t="s">
        <v>36</v>
      </c>
      <c r="Q33" s="2" t="s">
        <v>426</v>
      </c>
    </row>
    <row r="34" spans="1:17" ht="18" x14ac:dyDescent="0.4">
      <c r="A34" t="s">
        <v>420</v>
      </c>
      <c r="B34">
        <v>-1.82578757976503</v>
      </c>
      <c r="C34">
        <v>8.95334394645627E-2</v>
      </c>
      <c r="D34">
        <v>0.76685394010199903</v>
      </c>
      <c r="E34">
        <v>-6.1724155588582401E-2</v>
      </c>
      <c r="F34">
        <v>-0.27826111197582898</v>
      </c>
      <c r="G34">
        <v>5.8638897307849498E-2</v>
      </c>
      <c r="H34">
        <v>-0.26492401130027299</v>
      </c>
      <c r="I34">
        <v>0.48981192903780402</v>
      </c>
      <c r="J34">
        <v>0.20848032599430399</v>
      </c>
      <c r="K34">
        <v>-0.79366030183832104</v>
      </c>
      <c r="L34">
        <v>1.25751697635392</v>
      </c>
      <c r="M34">
        <v>0.36603091027787599</v>
      </c>
      <c r="N34">
        <v>-0.55102949177738902</v>
      </c>
      <c r="O34">
        <v>1.22546387488068E-2</v>
      </c>
      <c r="P34">
        <v>-0.45713878603214497</v>
      </c>
      <c r="Q34">
        <f t="shared" ref="Q34:Q39" si="5">AVERAGE(B34:P34)</f>
        <v>-6.5560292066029813E-2</v>
      </c>
    </row>
    <row r="35" spans="1:17" ht="18" x14ac:dyDescent="0.4">
      <c r="A35" t="s">
        <v>421</v>
      </c>
      <c r="B35">
        <v>-1.8257903856919999</v>
      </c>
      <c r="C35">
        <v>-0.78421168729576096</v>
      </c>
      <c r="D35">
        <v>0.76674672735664795</v>
      </c>
      <c r="E35">
        <v>-6.1682037230979599E-2</v>
      </c>
      <c r="F35">
        <v>-0.27827344142544702</v>
      </c>
      <c r="G35">
        <v>5.8077535150777397E-2</v>
      </c>
      <c r="H35">
        <v>-0.265162010874673</v>
      </c>
      <c r="I35">
        <v>0.48932252240263002</v>
      </c>
      <c r="J35">
        <v>0.20957638927097599</v>
      </c>
      <c r="K35">
        <v>-0.79349541323847905</v>
      </c>
      <c r="L35">
        <v>1.25749423709268</v>
      </c>
      <c r="M35">
        <v>0.36594864018832401</v>
      </c>
      <c r="N35">
        <v>-0.55105122822647601</v>
      </c>
      <c r="O35">
        <v>0.377700359747146</v>
      </c>
      <c r="P35">
        <v>-0.457068895139702</v>
      </c>
      <c r="Q35">
        <f t="shared" si="5"/>
        <v>-9.9457912527622386E-2</v>
      </c>
    </row>
    <row r="36" spans="1:17" ht="18" x14ac:dyDescent="0.4">
      <c r="A36" t="s">
        <v>422</v>
      </c>
      <c r="B36">
        <v>2.2706794306805702</v>
      </c>
      <c r="C36">
        <v>0.28051256275932102</v>
      </c>
      <c r="D36">
        <v>1.1477437729970299</v>
      </c>
      <c r="E36">
        <v>0.976791970760021</v>
      </c>
      <c r="F36">
        <v>0.83141325606038197</v>
      </c>
      <c r="G36">
        <v>1.63267729752883</v>
      </c>
      <c r="H36">
        <v>0.67155261126652899</v>
      </c>
      <c r="I36">
        <v>1.32488753065978</v>
      </c>
      <c r="J36">
        <v>2.14991354196215</v>
      </c>
      <c r="K36">
        <v>1.33009529491916</v>
      </c>
      <c r="L36">
        <v>2.99745715265056</v>
      </c>
      <c r="M36">
        <v>0.93271114716960302</v>
      </c>
      <c r="N36">
        <v>1.3461556376306301</v>
      </c>
      <c r="O36">
        <v>2.9235003954177399E-2</v>
      </c>
      <c r="P36">
        <v>2.9231565033704099</v>
      </c>
      <c r="Q36">
        <f t="shared" si="5"/>
        <v>1.389665514291277</v>
      </c>
    </row>
    <row r="37" spans="1:17" ht="18" x14ac:dyDescent="0.4">
      <c r="A37" t="s">
        <v>423</v>
      </c>
      <c r="B37">
        <v>11.1368291773806</v>
      </c>
      <c r="C37">
        <v>1.0914667274601999</v>
      </c>
      <c r="D37">
        <v>4.1339351553993504</v>
      </c>
      <c r="E37">
        <v>2.59795478236884</v>
      </c>
      <c r="F37">
        <v>5.1099698371788902</v>
      </c>
      <c r="G37">
        <v>28.6728049084684</v>
      </c>
      <c r="H37">
        <v>3.6082211374020998</v>
      </c>
      <c r="I37">
        <v>11.496668601202201</v>
      </c>
      <c r="J37">
        <v>2.1501662707743101</v>
      </c>
      <c r="K37">
        <v>12.6475646731441</v>
      </c>
      <c r="L37">
        <v>13.3402098099118</v>
      </c>
      <c r="M37">
        <v>9.6314968345329603</v>
      </c>
      <c r="N37">
        <v>3.5491964370456999</v>
      </c>
      <c r="O37">
        <v>2.9947867647569999</v>
      </c>
      <c r="P37">
        <v>7.1435354524047696</v>
      </c>
      <c r="Q37">
        <f t="shared" si="5"/>
        <v>7.9536537712954134</v>
      </c>
    </row>
    <row r="38" spans="1:17" ht="18" x14ac:dyDescent="0.4">
      <c r="A38" t="s">
        <v>424</v>
      </c>
      <c r="B38">
        <v>-0.66867862236083198</v>
      </c>
      <c r="C38">
        <v>-0.22980571258354901</v>
      </c>
      <c r="D38">
        <v>-0.48448075649101702</v>
      </c>
      <c r="E38">
        <v>-0.49128185825806397</v>
      </c>
      <c r="F38">
        <v>-0.46114869536971298</v>
      </c>
      <c r="G38">
        <v>-0.54962122193747198</v>
      </c>
      <c r="H38">
        <v>-0.10841828862394801</v>
      </c>
      <c r="I38">
        <v>-0.28280144566641402</v>
      </c>
      <c r="J38">
        <v>-0.86405818350017005</v>
      </c>
      <c r="K38">
        <v>-0.490363449287683</v>
      </c>
      <c r="L38">
        <v>-0.54206826919498596</v>
      </c>
      <c r="M38">
        <v>2.1579802063661498E-2</v>
      </c>
      <c r="N38">
        <v>-6.8493236324965803E-2</v>
      </c>
      <c r="O38">
        <v>-1.70800594058177E-2</v>
      </c>
      <c r="P38">
        <v>2.2850726169817401E-2</v>
      </c>
      <c r="Q38">
        <f t="shared" si="5"/>
        <v>-0.34759128471807688</v>
      </c>
    </row>
    <row r="39" spans="1:17" ht="18" x14ac:dyDescent="0.4">
      <c r="A39" t="s">
        <v>425</v>
      </c>
      <c r="B39">
        <v>1.76635529563051E-2</v>
      </c>
      <c r="C39">
        <v>-0.13820236907352401</v>
      </c>
      <c r="D39">
        <v>-0.12984218539735201</v>
      </c>
      <c r="E39">
        <v>1.3591849071729899E-2</v>
      </c>
      <c r="F39">
        <v>-0.138399139508219</v>
      </c>
      <c r="G39">
        <v>8.6877147031001994E-2</v>
      </c>
      <c r="H39">
        <v>0.121560518107621</v>
      </c>
      <c r="I39">
        <v>-2.83136919201054E-2</v>
      </c>
      <c r="J39">
        <v>-0.16925789144724501</v>
      </c>
      <c r="K39">
        <v>-0.16954124213157301</v>
      </c>
      <c r="L39">
        <v>-8.7666733079876297E-2</v>
      </c>
      <c r="M39">
        <v>-0.20061440339938</v>
      </c>
      <c r="N39">
        <v>-0.93117494946467005</v>
      </c>
      <c r="O39">
        <v>-0.125227982356618</v>
      </c>
      <c r="P39">
        <v>-0.97121915696897998</v>
      </c>
      <c r="Q39">
        <f t="shared" si="5"/>
        <v>-0.18998444517205901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403-5167-439A-8B2A-30CB82164F98}">
  <dimension ref="A1:J190"/>
  <sheetViews>
    <sheetView topLeftCell="A37" zoomScale="175" zoomScaleNormal="175" workbookViewId="0">
      <selection activeCell="A152" sqref="A152"/>
    </sheetView>
  </sheetViews>
  <sheetFormatPr defaultRowHeight="14.4" x14ac:dyDescent="0.3"/>
  <cols>
    <col min="1" max="1" width="21.6640625" customWidth="1"/>
    <col min="5" max="5" width="13" customWidth="1"/>
    <col min="6" max="6" width="12.109375" customWidth="1"/>
    <col min="9" max="9" width="33.33203125" customWidth="1"/>
  </cols>
  <sheetData>
    <row r="1" spans="1:10" x14ac:dyDescent="0.3">
      <c r="A1" s="2" t="s">
        <v>197</v>
      </c>
      <c r="B1" s="2" t="s">
        <v>198</v>
      </c>
      <c r="C1" s="2" t="s">
        <v>199</v>
      </c>
      <c r="D1" s="2" t="s">
        <v>200</v>
      </c>
      <c r="E1" s="2" t="s">
        <v>201</v>
      </c>
      <c r="F1" s="2" t="s">
        <v>202</v>
      </c>
      <c r="G1" s="2" t="s">
        <v>203</v>
      </c>
      <c r="H1" s="2" t="s">
        <v>204</v>
      </c>
    </row>
    <row r="2" spans="1:10" x14ac:dyDescent="0.3">
      <c r="A2" t="s">
        <v>205</v>
      </c>
      <c r="B2" t="s">
        <v>206</v>
      </c>
      <c r="C2" t="s">
        <v>206</v>
      </c>
      <c r="D2" t="s">
        <v>206</v>
      </c>
      <c r="E2">
        <v>1955</v>
      </c>
      <c r="F2">
        <v>2022</v>
      </c>
      <c r="G2">
        <v>2677</v>
      </c>
      <c r="H2">
        <v>0</v>
      </c>
    </row>
    <row r="3" spans="1:10" x14ac:dyDescent="0.3">
      <c r="A3" t="s">
        <v>93</v>
      </c>
      <c r="B3" t="s">
        <v>206</v>
      </c>
      <c r="C3" t="s">
        <v>206</v>
      </c>
      <c r="D3" t="s">
        <v>206</v>
      </c>
      <c r="E3" t="s">
        <v>8</v>
      </c>
      <c r="F3" t="s">
        <v>77</v>
      </c>
      <c r="G3">
        <v>2677</v>
      </c>
      <c r="H3">
        <v>0</v>
      </c>
    </row>
    <row r="4" spans="1:10" x14ac:dyDescent="0.3">
      <c r="A4" t="s">
        <v>207</v>
      </c>
      <c r="B4" t="s">
        <v>206</v>
      </c>
      <c r="C4" t="s">
        <v>206</v>
      </c>
      <c r="D4" t="s">
        <v>206</v>
      </c>
      <c r="E4">
        <v>111</v>
      </c>
      <c r="F4">
        <v>968</v>
      </c>
      <c r="G4">
        <v>2677</v>
      </c>
      <c r="H4">
        <v>0</v>
      </c>
    </row>
    <row r="5" spans="1:10" x14ac:dyDescent="0.3">
      <c r="A5" t="s">
        <v>208</v>
      </c>
      <c r="B5" t="s">
        <v>206</v>
      </c>
      <c r="C5" t="s">
        <v>206</v>
      </c>
      <c r="D5" t="s">
        <v>206</v>
      </c>
      <c r="E5" t="s">
        <v>206</v>
      </c>
      <c r="F5" t="s">
        <v>206</v>
      </c>
      <c r="G5">
        <v>2677</v>
      </c>
      <c r="H5">
        <v>0</v>
      </c>
    </row>
    <row r="6" spans="1:10" x14ac:dyDescent="0.3">
      <c r="A6" t="s">
        <v>209</v>
      </c>
      <c r="B6" t="s">
        <v>206</v>
      </c>
      <c r="C6" t="s">
        <v>206</v>
      </c>
      <c r="D6" t="s">
        <v>206</v>
      </c>
      <c r="E6">
        <v>0</v>
      </c>
      <c r="F6">
        <v>1</v>
      </c>
      <c r="G6">
        <v>2677</v>
      </c>
      <c r="H6">
        <v>0</v>
      </c>
    </row>
    <row r="7" spans="1:10" x14ac:dyDescent="0.3">
      <c r="A7" t="s">
        <v>210</v>
      </c>
      <c r="B7" t="s">
        <v>206</v>
      </c>
      <c r="C7" t="s">
        <v>206</v>
      </c>
      <c r="D7" t="s">
        <v>206</v>
      </c>
      <c r="E7" t="s">
        <v>211</v>
      </c>
      <c r="F7" t="s">
        <v>212</v>
      </c>
      <c r="G7">
        <v>2677</v>
      </c>
      <c r="H7">
        <v>0</v>
      </c>
    </row>
    <row r="8" spans="1:10" x14ac:dyDescent="0.3">
      <c r="A8" t="s">
        <v>213</v>
      </c>
      <c r="B8" t="s">
        <v>206</v>
      </c>
      <c r="C8" t="s">
        <v>206</v>
      </c>
      <c r="D8" t="s">
        <v>206</v>
      </c>
      <c r="F8" t="s">
        <v>214</v>
      </c>
      <c r="G8">
        <v>2454</v>
      </c>
      <c r="H8">
        <v>223</v>
      </c>
    </row>
    <row r="9" spans="1:10" x14ac:dyDescent="0.3">
      <c r="A9" t="s">
        <v>215</v>
      </c>
      <c r="B9" s="16">
        <v>1027000</v>
      </c>
      <c r="C9" s="16">
        <v>2343000</v>
      </c>
      <c r="D9" s="16">
        <v>5491000000000</v>
      </c>
      <c r="E9">
        <v>5287</v>
      </c>
      <c r="F9" s="16">
        <v>20860000</v>
      </c>
      <c r="G9">
        <v>2389</v>
      </c>
      <c r="H9">
        <v>288</v>
      </c>
    </row>
    <row r="10" spans="1:10" x14ac:dyDescent="0.3">
      <c r="A10" t="s">
        <v>216</v>
      </c>
      <c r="B10" s="16">
        <v>1032000</v>
      </c>
      <c r="C10" s="16">
        <v>2351000</v>
      </c>
      <c r="D10" s="16">
        <v>5528000000000</v>
      </c>
      <c r="E10">
        <v>5133</v>
      </c>
      <c r="F10" s="16">
        <v>20600000</v>
      </c>
      <c r="G10">
        <v>2389</v>
      </c>
      <c r="H10">
        <v>288</v>
      </c>
    </row>
    <row r="11" spans="1:10" x14ac:dyDescent="0.3">
      <c r="A11" t="s">
        <v>217</v>
      </c>
      <c r="B11">
        <v>73.260000000000005</v>
      </c>
      <c r="C11">
        <v>202.3</v>
      </c>
      <c r="D11" s="16">
        <v>40930</v>
      </c>
      <c r="E11">
        <v>0.2203</v>
      </c>
      <c r="F11">
        <v>1434</v>
      </c>
      <c r="G11">
        <v>2389</v>
      </c>
      <c r="H11">
        <v>288</v>
      </c>
    </row>
    <row r="12" spans="1:10" x14ac:dyDescent="0.3">
      <c r="A12" t="s">
        <v>218</v>
      </c>
      <c r="B12">
        <v>33.01</v>
      </c>
      <c r="C12">
        <v>98.46</v>
      </c>
      <c r="D12">
        <v>9695</v>
      </c>
      <c r="E12">
        <v>0.1086</v>
      </c>
      <c r="F12">
        <v>799.3</v>
      </c>
      <c r="G12">
        <v>2389</v>
      </c>
      <c r="H12">
        <v>288</v>
      </c>
    </row>
    <row r="13" spans="1:10" x14ac:dyDescent="0.3">
      <c r="A13" t="s">
        <v>219</v>
      </c>
      <c r="B13">
        <v>1885</v>
      </c>
      <c r="C13">
        <v>259.8</v>
      </c>
      <c r="D13" s="16">
        <v>67500</v>
      </c>
      <c r="E13">
        <v>1381</v>
      </c>
      <c r="F13">
        <v>2908</v>
      </c>
      <c r="G13">
        <v>2029</v>
      </c>
      <c r="H13">
        <v>648</v>
      </c>
    </row>
    <row r="14" spans="1:10" x14ac:dyDescent="0.3">
      <c r="A14" t="s">
        <v>220</v>
      </c>
      <c r="B14">
        <v>2.8149999999999999</v>
      </c>
      <c r="C14">
        <v>0.56310000000000004</v>
      </c>
      <c r="D14">
        <v>0.31709999999999999</v>
      </c>
      <c r="E14">
        <v>1.181</v>
      </c>
      <c r="F14">
        <v>3.8919999999999999</v>
      </c>
      <c r="G14">
        <v>2342</v>
      </c>
      <c r="H14">
        <v>335</v>
      </c>
    </row>
    <row r="15" spans="1:10" x14ac:dyDescent="0.3">
      <c r="A15" t="s">
        <v>221</v>
      </c>
      <c r="B15" s="16">
        <v>756100</v>
      </c>
      <c r="C15" s="16">
        <v>1711000</v>
      </c>
      <c r="D15" s="16">
        <v>2929000000000</v>
      </c>
      <c r="E15">
        <v>3421</v>
      </c>
      <c r="F15" s="16">
        <v>16830000</v>
      </c>
      <c r="G15">
        <v>2389</v>
      </c>
      <c r="H15">
        <v>288</v>
      </c>
    </row>
    <row r="16" spans="1:10" x14ac:dyDescent="0.3">
      <c r="A16" t="s">
        <v>222</v>
      </c>
      <c r="B16" s="16">
        <v>1031000</v>
      </c>
      <c r="C16" s="16">
        <v>2391000</v>
      </c>
      <c r="D16" s="16">
        <v>5718000000000</v>
      </c>
      <c r="E16">
        <v>5446</v>
      </c>
      <c r="F16" s="16">
        <v>21380000</v>
      </c>
      <c r="G16">
        <v>2389</v>
      </c>
      <c r="H16">
        <v>288</v>
      </c>
      <c r="J16" t="s">
        <v>411</v>
      </c>
    </row>
    <row r="17" spans="1:10" x14ac:dyDescent="0.3">
      <c r="A17" t="s">
        <v>223</v>
      </c>
      <c r="B17" s="16">
        <v>1033000</v>
      </c>
      <c r="C17" s="16">
        <v>2367000</v>
      </c>
      <c r="D17" s="16">
        <v>5603000000000</v>
      </c>
      <c r="E17">
        <v>5276</v>
      </c>
      <c r="F17" s="16">
        <v>20790000</v>
      </c>
      <c r="G17">
        <v>2389</v>
      </c>
      <c r="H17">
        <v>288</v>
      </c>
      <c r="J17" t="s">
        <v>412</v>
      </c>
    </row>
    <row r="18" spans="1:10" x14ac:dyDescent="0.3">
      <c r="A18" t="s">
        <v>224</v>
      </c>
      <c r="B18" s="16">
        <v>1030000</v>
      </c>
      <c r="C18" s="16">
        <v>2364000</v>
      </c>
      <c r="D18" s="16">
        <v>5588000000000</v>
      </c>
      <c r="E18">
        <v>5116</v>
      </c>
      <c r="F18" s="16">
        <v>20570000</v>
      </c>
      <c r="G18">
        <v>2389</v>
      </c>
      <c r="H18">
        <v>288</v>
      </c>
    </row>
    <row r="19" spans="1:10" x14ac:dyDescent="0.3">
      <c r="A19" t="s">
        <v>225</v>
      </c>
      <c r="B19" s="16">
        <v>4167000</v>
      </c>
      <c r="C19" s="16">
        <v>9033000</v>
      </c>
      <c r="D19" s="16">
        <v>81590000000000</v>
      </c>
      <c r="E19" s="16">
        <v>18260</v>
      </c>
      <c r="F19" s="16">
        <v>81600000</v>
      </c>
      <c r="G19">
        <v>2389</v>
      </c>
      <c r="H19">
        <v>288</v>
      </c>
    </row>
    <row r="20" spans="1:10" x14ac:dyDescent="0.3">
      <c r="A20" t="s">
        <v>226</v>
      </c>
      <c r="B20">
        <v>7.9149999999999998E-2</v>
      </c>
      <c r="C20">
        <v>0.16919999999999999</v>
      </c>
      <c r="D20">
        <v>2.8629999999999999E-2</v>
      </c>
      <c r="E20">
        <v>3.7950000000000001E-4</v>
      </c>
      <c r="F20">
        <v>1</v>
      </c>
      <c r="G20">
        <v>2312</v>
      </c>
      <c r="H20">
        <v>365</v>
      </c>
    </row>
    <row r="21" spans="1:10" x14ac:dyDescent="0.3">
      <c r="A21" t="s">
        <v>227</v>
      </c>
      <c r="B21">
        <v>0.73640000000000005</v>
      </c>
      <c r="C21">
        <v>0.21529999999999999</v>
      </c>
      <c r="D21">
        <v>4.6339999999999999E-2</v>
      </c>
      <c r="E21">
        <v>0.20430000000000001</v>
      </c>
      <c r="F21">
        <v>1.45</v>
      </c>
      <c r="G21">
        <v>2265</v>
      </c>
      <c r="H21">
        <v>412</v>
      </c>
    </row>
    <row r="22" spans="1:10" x14ac:dyDescent="0.3">
      <c r="A22" t="s">
        <v>228</v>
      </c>
      <c r="B22">
        <v>0.71870000000000001</v>
      </c>
      <c r="C22">
        <v>0.2046</v>
      </c>
      <c r="D22">
        <v>4.1869999999999997E-2</v>
      </c>
      <c r="E22">
        <v>0.20930000000000001</v>
      </c>
      <c r="F22">
        <v>1.357</v>
      </c>
      <c r="G22">
        <v>2265</v>
      </c>
      <c r="H22">
        <v>412</v>
      </c>
    </row>
    <row r="23" spans="1:10" x14ac:dyDescent="0.3">
      <c r="A23" t="s">
        <v>229</v>
      </c>
      <c r="B23" s="16">
        <v>1085000</v>
      </c>
      <c r="C23" s="16">
        <v>2370000</v>
      </c>
      <c r="D23" s="16">
        <v>5616000000000</v>
      </c>
      <c r="E23">
        <v>4563</v>
      </c>
      <c r="F23" s="16">
        <v>20570000</v>
      </c>
      <c r="G23">
        <v>2389</v>
      </c>
      <c r="H23">
        <v>288</v>
      </c>
    </row>
    <row r="24" spans="1:10" x14ac:dyDescent="0.3">
      <c r="A24" t="s">
        <v>230</v>
      </c>
      <c r="B24" s="16">
        <v>792500</v>
      </c>
      <c r="C24" s="16">
        <v>1738000</v>
      </c>
      <c r="D24" s="16">
        <v>3022000000000</v>
      </c>
      <c r="E24">
        <v>3982</v>
      </c>
      <c r="F24" s="16">
        <v>16800000</v>
      </c>
      <c r="G24">
        <v>2389</v>
      </c>
      <c r="H24">
        <v>288</v>
      </c>
    </row>
    <row r="25" spans="1:10" x14ac:dyDescent="0.3">
      <c r="A25" t="s">
        <v>231</v>
      </c>
      <c r="B25" s="16">
        <v>1062000</v>
      </c>
      <c r="C25" s="16">
        <v>2344000</v>
      </c>
      <c r="D25" s="16">
        <v>5492000000000</v>
      </c>
      <c r="E25">
        <v>5631</v>
      </c>
      <c r="F25" s="16">
        <v>21640000</v>
      </c>
      <c r="G25">
        <v>2389</v>
      </c>
      <c r="H25">
        <v>288</v>
      </c>
    </row>
    <row r="26" spans="1:10" x14ac:dyDescent="0.3">
      <c r="A26" t="s">
        <v>232</v>
      </c>
      <c r="B26" s="16">
        <v>4870000</v>
      </c>
      <c r="C26" s="16">
        <v>9055000</v>
      </c>
      <c r="D26" s="16">
        <v>82000000000000</v>
      </c>
      <c r="E26" s="16">
        <v>34700</v>
      </c>
      <c r="F26" s="16">
        <v>81730000</v>
      </c>
      <c r="G26">
        <v>2389</v>
      </c>
      <c r="H26">
        <v>288</v>
      </c>
    </row>
    <row r="27" spans="1:10" x14ac:dyDescent="0.3">
      <c r="A27" t="s">
        <v>233</v>
      </c>
      <c r="B27">
        <v>0.64859999999999995</v>
      </c>
      <c r="C27">
        <v>0.26</v>
      </c>
      <c r="D27">
        <v>6.7599999999999993E-2</v>
      </c>
      <c r="E27">
        <v>3.5450000000000002E-2</v>
      </c>
      <c r="F27">
        <v>1.23</v>
      </c>
      <c r="G27">
        <v>2312</v>
      </c>
      <c r="H27">
        <v>365</v>
      </c>
    </row>
    <row r="28" spans="1:10" x14ac:dyDescent="0.3">
      <c r="A28" t="s">
        <v>234</v>
      </c>
      <c r="B28">
        <v>0.92669999999999997</v>
      </c>
      <c r="C28">
        <v>0.1527</v>
      </c>
      <c r="D28">
        <v>2.3310000000000001E-2</v>
      </c>
      <c r="E28">
        <v>0.23719999999999999</v>
      </c>
      <c r="F28">
        <v>1.675</v>
      </c>
      <c r="G28">
        <v>2265</v>
      </c>
      <c r="H28">
        <v>412</v>
      </c>
    </row>
    <row r="29" spans="1:10" x14ac:dyDescent="0.3">
      <c r="A29" t="s">
        <v>235</v>
      </c>
      <c r="B29">
        <v>0.92669999999999997</v>
      </c>
      <c r="C29">
        <v>0.17480000000000001</v>
      </c>
      <c r="D29">
        <v>3.057E-2</v>
      </c>
      <c r="E29">
        <v>0.29110000000000003</v>
      </c>
      <c r="F29">
        <v>2.3490000000000002</v>
      </c>
      <c r="G29">
        <v>2265</v>
      </c>
      <c r="H29">
        <v>412</v>
      </c>
    </row>
    <row r="30" spans="1:10" x14ac:dyDescent="0.3">
      <c r="A30" t="s">
        <v>236</v>
      </c>
      <c r="B30">
        <v>0.55400000000000005</v>
      </c>
      <c r="C30">
        <v>8.8889999999999997E-2</v>
      </c>
      <c r="D30">
        <v>7.9019999999999993E-3</v>
      </c>
      <c r="E30">
        <v>0.22509999999999999</v>
      </c>
      <c r="F30">
        <v>0.80459999999999998</v>
      </c>
      <c r="G30">
        <v>2318</v>
      </c>
      <c r="H30">
        <v>359</v>
      </c>
    </row>
    <row r="31" spans="1:10" x14ac:dyDescent="0.3">
      <c r="A31" t="s">
        <v>237</v>
      </c>
      <c r="B31">
        <v>9.325E-2</v>
      </c>
      <c r="C31">
        <v>5.3830000000000003E-2</v>
      </c>
      <c r="D31">
        <v>2.8969999999999998E-3</v>
      </c>
      <c r="E31">
        <v>0.01</v>
      </c>
      <c r="F31">
        <v>0.4511</v>
      </c>
      <c r="G31">
        <v>2318</v>
      </c>
      <c r="H31">
        <v>359</v>
      </c>
    </row>
    <row r="32" spans="1:10" x14ac:dyDescent="0.3">
      <c r="A32" t="s">
        <v>238</v>
      </c>
      <c r="B32">
        <v>3.9960000000000002E-2</v>
      </c>
      <c r="C32">
        <v>9.7579999999999993E-3</v>
      </c>
      <c r="D32" s="16">
        <v>9.522E-5</v>
      </c>
      <c r="E32">
        <v>2.0719999999999999E-2</v>
      </c>
      <c r="F32">
        <v>9.2960000000000001E-2</v>
      </c>
      <c r="G32">
        <v>2389</v>
      </c>
      <c r="H32">
        <v>288</v>
      </c>
    </row>
    <row r="33" spans="1:8" x14ac:dyDescent="0.3">
      <c r="A33" t="s">
        <v>239</v>
      </c>
      <c r="B33">
        <v>437.7</v>
      </c>
      <c r="C33">
        <v>2132</v>
      </c>
      <c r="D33" s="16">
        <v>4546000</v>
      </c>
      <c r="E33" s="16">
        <v>7.8200000000000002E-12</v>
      </c>
      <c r="F33" s="16">
        <v>23050</v>
      </c>
      <c r="G33">
        <v>2389</v>
      </c>
      <c r="H33">
        <v>288</v>
      </c>
    </row>
    <row r="34" spans="1:8" x14ac:dyDescent="0.3">
      <c r="A34" t="s">
        <v>240</v>
      </c>
      <c r="B34">
        <v>0.55030000000000001</v>
      </c>
      <c r="C34">
        <v>0.31019999999999998</v>
      </c>
      <c r="D34">
        <v>9.6199999999999994E-2</v>
      </c>
      <c r="E34">
        <v>7.6350000000000001E-2</v>
      </c>
      <c r="F34">
        <v>1.647</v>
      </c>
      <c r="G34">
        <v>2389</v>
      </c>
      <c r="H34">
        <v>288</v>
      </c>
    </row>
    <row r="35" spans="1:8" x14ac:dyDescent="0.3">
      <c r="A35" t="s">
        <v>241</v>
      </c>
      <c r="B35">
        <v>0.54039999999999999</v>
      </c>
      <c r="C35">
        <v>0.28299999999999997</v>
      </c>
      <c r="D35">
        <v>8.0110000000000001E-2</v>
      </c>
      <c r="E35">
        <v>7.7479999999999993E-2</v>
      </c>
      <c r="F35">
        <v>1.538</v>
      </c>
      <c r="G35">
        <v>2389</v>
      </c>
      <c r="H35">
        <v>288</v>
      </c>
    </row>
    <row r="36" spans="1:8" x14ac:dyDescent="0.3">
      <c r="A36" t="s">
        <v>242</v>
      </c>
      <c r="B36">
        <v>0.54339999999999999</v>
      </c>
      <c r="C36">
        <v>0.28499999999999998</v>
      </c>
      <c r="D36">
        <v>8.1220000000000001E-2</v>
      </c>
      <c r="E36">
        <v>7.7469999999999997E-2</v>
      </c>
      <c r="F36">
        <v>1.641</v>
      </c>
      <c r="G36">
        <v>2389</v>
      </c>
      <c r="H36">
        <v>288</v>
      </c>
    </row>
    <row r="37" spans="1:8" x14ac:dyDescent="0.3">
      <c r="A37" t="s">
        <v>243</v>
      </c>
      <c r="B37" t="s">
        <v>206</v>
      </c>
      <c r="C37" t="s">
        <v>206</v>
      </c>
      <c r="D37" t="s">
        <v>206</v>
      </c>
      <c r="E37" t="s">
        <v>244</v>
      </c>
      <c r="F37" t="s">
        <v>245</v>
      </c>
      <c r="G37">
        <v>2389</v>
      </c>
      <c r="H37">
        <v>288</v>
      </c>
    </row>
    <row r="38" spans="1:8" x14ac:dyDescent="0.3">
      <c r="A38" t="s">
        <v>246</v>
      </c>
      <c r="B38" t="s">
        <v>206</v>
      </c>
      <c r="C38" t="s">
        <v>206</v>
      </c>
      <c r="D38" t="s">
        <v>206</v>
      </c>
      <c r="E38" t="s">
        <v>244</v>
      </c>
      <c r="F38" t="s">
        <v>247</v>
      </c>
      <c r="G38">
        <v>2389</v>
      </c>
      <c r="H38">
        <v>288</v>
      </c>
    </row>
    <row r="39" spans="1:8" x14ac:dyDescent="0.3">
      <c r="A39" t="s">
        <v>248</v>
      </c>
      <c r="B39" t="s">
        <v>206</v>
      </c>
      <c r="C39" t="s">
        <v>206</v>
      </c>
      <c r="D39" t="s">
        <v>206</v>
      </c>
      <c r="E39" t="s">
        <v>249</v>
      </c>
      <c r="F39" t="s">
        <v>250</v>
      </c>
      <c r="G39">
        <v>2389</v>
      </c>
      <c r="H39">
        <v>288</v>
      </c>
    </row>
    <row r="40" spans="1:8" x14ac:dyDescent="0.3">
      <c r="A40" t="s">
        <v>251</v>
      </c>
      <c r="B40" t="s">
        <v>206</v>
      </c>
      <c r="C40" t="s">
        <v>206</v>
      </c>
      <c r="D40" t="s">
        <v>206</v>
      </c>
      <c r="E40" t="s">
        <v>252</v>
      </c>
      <c r="F40" t="s">
        <v>253</v>
      </c>
      <c r="G40">
        <v>2389</v>
      </c>
      <c r="H40">
        <v>288</v>
      </c>
    </row>
    <row r="41" spans="1:8" x14ac:dyDescent="0.3">
      <c r="A41" t="s">
        <v>254</v>
      </c>
      <c r="B41" t="s">
        <v>206</v>
      </c>
      <c r="C41" t="s">
        <v>206</v>
      </c>
      <c r="D41" t="s">
        <v>206</v>
      </c>
      <c r="E41" t="s">
        <v>252</v>
      </c>
      <c r="F41" t="s">
        <v>253</v>
      </c>
      <c r="G41">
        <v>2318</v>
      </c>
      <c r="H41">
        <v>359</v>
      </c>
    </row>
    <row r="42" spans="1:8" x14ac:dyDescent="0.3">
      <c r="A42" t="s">
        <v>255</v>
      </c>
      <c r="B42">
        <v>0.68679999999999997</v>
      </c>
      <c r="C42">
        <v>0.15939999999999999</v>
      </c>
      <c r="D42">
        <v>2.5420000000000002E-2</v>
      </c>
      <c r="E42">
        <v>-1.4139999999999999E-3</v>
      </c>
      <c r="F42">
        <v>1</v>
      </c>
      <c r="G42">
        <v>637</v>
      </c>
      <c r="H42">
        <v>2040</v>
      </c>
    </row>
    <row r="43" spans="1:8" x14ac:dyDescent="0.3">
      <c r="A43" t="s">
        <v>256</v>
      </c>
      <c r="B43">
        <v>81.650000000000006</v>
      </c>
      <c r="C43">
        <v>9.1140000000000008</v>
      </c>
      <c r="D43">
        <v>83.07</v>
      </c>
      <c r="E43">
        <v>45</v>
      </c>
      <c r="F43">
        <v>98.89</v>
      </c>
      <c r="G43">
        <v>605</v>
      </c>
      <c r="H43">
        <v>2072</v>
      </c>
    </row>
    <row r="44" spans="1:8" x14ac:dyDescent="0.3">
      <c r="A44" t="s">
        <v>257</v>
      </c>
      <c r="B44">
        <v>0.59830000000000005</v>
      </c>
      <c r="C44">
        <v>0.1027</v>
      </c>
      <c r="D44">
        <v>1.055E-2</v>
      </c>
      <c r="E44">
        <v>0.21479999999999999</v>
      </c>
      <c r="F44">
        <v>0.98450000000000004</v>
      </c>
      <c r="G44">
        <v>2389</v>
      </c>
      <c r="H44">
        <v>288</v>
      </c>
    </row>
    <row r="45" spans="1:8" x14ac:dyDescent="0.3">
      <c r="A45" t="s">
        <v>258</v>
      </c>
      <c r="B45">
        <v>0.23519999999999999</v>
      </c>
      <c r="C45">
        <v>6.9669999999999996E-2</v>
      </c>
      <c r="D45">
        <v>4.8539999999999998E-3</v>
      </c>
      <c r="E45">
        <v>4.4879999999999998E-3</v>
      </c>
      <c r="F45">
        <v>0.56989999999999996</v>
      </c>
      <c r="G45">
        <v>2389</v>
      </c>
      <c r="H45">
        <v>288</v>
      </c>
    </row>
    <row r="46" spans="1:8" x14ac:dyDescent="0.3">
      <c r="A46" t="s">
        <v>259</v>
      </c>
      <c r="B46">
        <v>0.18049999999999999</v>
      </c>
      <c r="C46">
        <v>6.6030000000000005E-2</v>
      </c>
      <c r="D46">
        <v>4.3600000000000002E-3</v>
      </c>
      <c r="E46">
        <v>4.5109999999999997E-2</v>
      </c>
      <c r="F46">
        <v>0.53580000000000005</v>
      </c>
      <c r="G46">
        <v>2389</v>
      </c>
      <c r="H46">
        <v>288</v>
      </c>
    </row>
    <row r="47" spans="1:8" x14ac:dyDescent="0.3">
      <c r="A47" t="s">
        <v>260</v>
      </c>
      <c r="B47">
        <v>0.28820000000000001</v>
      </c>
      <c r="C47">
        <v>0.26340000000000002</v>
      </c>
      <c r="D47">
        <v>6.9349999999999995E-2</v>
      </c>
      <c r="E47">
        <v>9.1590000000000005E-3</v>
      </c>
      <c r="F47">
        <v>2.6549999999999998</v>
      </c>
      <c r="G47">
        <v>2389</v>
      </c>
      <c r="H47">
        <v>288</v>
      </c>
    </row>
    <row r="48" spans="1:8" x14ac:dyDescent="0.3">
      <c r="A48" t="s">
        <v>261</v>
      </c>
      <c r="B48">
        <v>-0.31659999999999999</v>
      </c>
      <c r="C48">
        <v>0.2591</v>
      </c>
      <c r="D48">
        <v>6.7110000000000003E-2</v>
      </c>
      <c r="E48">
        <v>-2.835</v>
      </c>
      <c r="F48">
        <v>-1.5990000000000001E-2</v>
      </c>
      <c r="G48">
        <v>2389</v>
      </c>
      <c r="H48">
        <v>288</v>
      </c>
    </row>
    <row r="49" spans="1:8" x14ac:dyDescent="0.3">
      <c r="A49" t="s">
        <v>262</v>
      </c>
      <c r="B49">
        <v>1.4420000000000001E-2</v>
      </c>
      <c r="C49">
        <v>4.8140000000000002E-2</v>
      </c>
      <c r="D49">
        <v>2.317E-3</v>
      </c>
      <c r="E49">
        <v>-0.39329999999999998</v>
      </c>
      <c r="F49">
        <v>0.35420000000000001</v>
      </c>
      <c r="G49">
        <v>2389</v>
      </c>
      <c r="H49">
        <v>288</v>
      </c>
    </row>
    <row r="50" spans="1:8" x14ac:dyDescent="0.3">
      <c r="A50" t="s">
        <v>263</v>
      </c>
      <c r="B50">
        <v>0.54959999999999998</v>
      </c>
      <c r="C50">
        <v>0.28660000000000002</v>
      </c>
      <c r="D50">
        <v>8.2119999999999999E-2</v>
      </c>
      <c r="E50">
        <v>8.5860000000000006E-2</v>
      </c>
      <c r="F50">
        <v>1.5029999999999999</v>
      </c>
      <c r="G50">
        <v>2389</v>
      </c>
      <c r="H50">
        <v>288</v>
      </c>
    </row>
    <row r="51" spans="1:8" x14ac:dyDescent="0.3">
      <c r="A51" t="s">
        <v>264</v>
      </c>
      <c r="B51">
        <v>0.54079999999999995</v>
      </c>
      <c r="C51">
        <v>0.27039999999999997</v>
      </c>
      <c r="D51">
        <v>7.3120000000000004E-2</v>
      </c>
      <c r="E51">
        <v>7.0510000000000003E-2</v>
      </c>
      <c r="F51">
        <v>7.8840000000000003</v>
      </c>
      <c r="G51">
        <v>2389</v>
      </c>
      <c r="H51">
        <v>288</v>
      </c>
    </row>
    <row r="52" spans="1:8" x14ac:dyDescent="0.3">
      <c r="A52" t="s">
        <v>265</v>
      </c>
      <c r="B52">
        <v>0.57040000000000002</v>
      </c>
      <c r="C52">
        <v>0.40400000000000003</v>
      </c>
      <c r="D52">
        <v>0.16320000000000001</v>
      </c>
      <c r="E52">
        <v>3.1269999999999999E-2</v>
      </c>
      <c r="F52">
        <v>2.0150000000000001</v>
      </c>
      <c r="G52">
        <v>2389</v>
      </c>
      <c r="H52">
        <v>288</v>
      </c>
    </row>
    <row r="53" spans="1:8" x14ac:dyDescent="0.3">
      <c r="A53" t="s">
        <v>266</v>
      </c>
      <c r="B53">
        <v>0.53</v>
      </c>
      <c r="C53">
        <v>0.12379999999999999</v>
      </c>
      <c r="D53">
        <v>1.532E-2</v>
      </c>
      <c r="E53">
        <v>8.301E-2</v>
      </c>
      <c r="F53">
        <v>0.75570000000000004</v>
      </c>
      <c r="G53">
        <v>2389</v>
      </c>
      <c r="H53">
        <v>288</v>
      </c>
    </row>
    <row r="54" spans="1:8" x14ac:dyDescent="0.3">
      <c r="A54" t="s">
        <v>267</v>
      </c>
      <c r="B54">
        <v>0.5151</v>
      </c>
      <c r="C54">
        <v>0.1137</v>
      </c>
      <c r="D54">
        <v>1.2919999999999999E-2</v>
      </c>
      <c r="E54">
        <v>0.1232</v>
      </c>
      <c r="F54">
        <v>0.79920000000000002</v>
      </c>
      <c r="G54">
        <v>2389</v>
      </c>
      <c r="H54">
        <v>288</v>
      </c>
    </row>
    <row r="55" spans="1:8" x14ac:dyDescent="0.3">
      <c r="A55" t="s">
        <v>268</v>
      </c>
      <c r="B55">
        <v>0.46329999999999999</v>
      </c>
      <c r="C55">
        <v>0.24229999999999999</v>
      </c>
      <c r="D55">
        <v>5.8720000000000001E-2</v>
      </c>
      <c r="E55">
        <v>4.4949999999999997E-2</v>
      </c>
      <c r="F55">
        <v>1.427</v>
      </c>
      <c r="G55">
        <v>2389</v>
      </c>
      <c r="H55">
        <v>288</v>
      </c>
    </row>
    <row r="56" spans="1:8" x14ac:dyDescent="0.3">
      <c r="A56" t="s">
        <v>269</v>
      </c>
      <c r="B56">
        <v>0.93500000000000005</v>
      </c>
      <c r="C56">
        <v>0.39629999999999999</v>
      </c>
      <c r="D56">
        <v>0.15709999999999999</v>
      </c>
      <c r="E56">
        <v>0.1263</v>
      </c>
      <c r="F56">
        <v>3.8220000000000001</v>
      </c>
      <c r="G56">
        <v>2312</v>
      </c>
      <c r="H56">
        <v>365</v>
      </c>
    </row>
    <row r="57" spans="1:8" x14ac:dyDescent="0.3">
      <c r="A57" t="s">
        <v>270</v>
      </c>
      <c r="B57">
        <v>399.4</v>
      </c>
      <c r="C57">
        <v>305.8</v>
      </c>
      <c r="D57" s="16">
        <v>93490</v>
      </c>
      <c r="E57">
        <v>111</v>
      </c>
      <c r="F57">
        <v>964</v>
      </c>
      <c r="G57">
        <v>2360</v>
      </c>
      <c r="H57">
        <v>317</v>
      </c>
    </row>
    <row r="58" spans="1:8" x14ac:dyDescent="0.3">
      <c r="A58" t="s">
        <v>271</v>
      </c>
      <c r="B58">
        <v>407.9</v>
      </c>
      <c r="C58">
        <v>310.89999999999998</v>
      </c>
      <c r="D58" s="16">
        <v>96670</v>
      </c>
      <c r="E58">
        <v>111</v>
      </c>
      <c r="F58">
        <v>968</v>
      </c>
      <c r="G58">
        <v>2454</v>
      </c>
      <c r="H58">
        <v>223</v>
      </c>
    </row>
    <row r="59" spans="1:8" x14ac:dyDescent="0.3">
      <c r="A59" t="s">
        <v>272</v>
      </c>
      <c r="B59" s="16">
        <v>21970</v>
      </c>
      <c r="C59" s="16">
        <v>15180</v>
      </c>
      <c r="D59" s="16">
        <v>230300000</v>
      </c>
      <c r="E59">
        <v>1166</v>
      </c>
      <c r="F59" s="16">
        <v>102400</v>
      </c>
      <c r="G59">
        <v>2389</v>
      </c>
      <c r="H59">
        <v>288</v>
      </c>
    </row>
    <row r="60" spans="1:8" x14ac:dyDescent="0.3">
      <c r="A60" t="s">
        <v>273</v>
      </c>
      <c r="B60" s="16">
        <v>70860000</v>
      </c>
      <c r="C60" s="16">
        <v>31340000</v>
      </c>
      <c r="D60" s="16">
        <v>981900000000000</v>
      </c>
      <c r="E60" s="16">
        <v>19380000</v>
      </c>
      <c r="F60" s="16">
        <v>125500000</v>
      </c>
      <c r="G60">
        <v>2389</v>
      </c>
      <c r="H60">
        <v>288</v>
      </c>
    </row>
    <row r="61" spans="1:8" x14ac:dyDescent="0.3">
      <c r="A61" t="s">
        <v>274</v>
      </c>
      <c r="B61">
        <v>1.6500000000000001E-2</v>
      </c>
      <c r="C61">
        <v>3.5979999999999998E-2</v>
      </c>
      <c r="D61">
        <v>1.294E-3</v>
      </c>
      <c r="E61">
        <v>1.381E-4</v>
      </c>
      <c r="F61">
        <v>0.27410000000000001</v>
      </c>
      <c r="G61">
        <v>2389</v>
      </c>
      <c r="H61">
        <v>288</v>
      </c>
    </row>
    <row r="62" spans="1:8" x14ac:dyDescent="0.3">
      <c r="A62" t="s">
        <v>275</v>
      </c>
      <c r="B62" s="16">
        <v>47880</v>
      </c>
      <c r="C62">
        <v>9972</v>
      </c>
      <c r="D62" s="16">
        <v>99440000</v>
      </c>
      <c r="E62" s="16">
        <v>25350</v>
      </c>
      <c r="F62" s="16">
        <v>63390</v>
      </c>
      <c r="G62">
        <v>2389</v>
      </c>
      <c r="H62">
        <v>288</v>
      </c>
    </row>
    <row r="63" spans="1:8" x14ac:dyDescent="0.3">
      <c r="A63" t="s">
        <v>276</v>
      </c>
      <c r="B63">
        <v>0.4632</v>
      </c>
      <c r="C63">
        <v>0.29959999999999998</v>
      </c>
      <c r="D63">
        <v>8.9779999999999999E-2</v>
      </c>
      <c r="E63">
        <v>2.623E-2</v>
      </c>
      <c r="F63">
        <v>1.615</v>
      </c>
      <c r="G63">
        <v>2389</v>
      </c>
      <c r="H63">
        <v>288</v>
      </c>
    </row>
    <row r="64" spans="1:8" x14ac:dyDescent="0.3">
      <c r="A64" t="s">
        <v>277</v>
      </c>
      <c r="B64">
        <v>0.30430000000000001</v>
      </c>
      <c r="C64">
        <v>0.3196</v>
      </c>
      <c r="D64">
        <v>0.1022</v>
      </c>
      <c r="E64">
        <v>6.8780000000000002E-4</v>
      </c>
      <c r="F64">
        <v>2.6070000000000002</v>
      </c>
      <c r="G64">
        <v>2389</v>
      </c>
      <c r="H64">
        <v>288</v>
      </c>
    </row>
    <row r="65" spans="1:8" x14ac:dyDescent="0.3">
      <c r="A65" t="s">
        <v>278</v>
      </c>
      <c r="B65" s="16">
        <v>129600000000</v>
      </c>
      <c r="C65" s="16">
        <v>256300000000</v>
      </c>
      <c r="D65" s="16">
        <v>6.5699999999999999E+22</v>
      </c>
      <c r="E65" s="16">
        <v>5516000</v>
      </c>
      <c r="F65" s="16">
        <v>2598000000000</v>
      </c>
      <c r="G65">
        <v>2424</v>
      </c>
      <c r="H65">
        <v>253</v>
      </c>
    </row>
    <row r="66" spans="1:8" x14ac:dyDescent="0.3">
      <c r="A66" t="s">
        <v>279</v>
      </c>
      <c r="B66" s="16">
        <v>18580000000</v>
      </c>
      <c r="C66" s="16">
        <v>50530000000</v>
      </c>
      <c r="D66" s="16">
        <v>2.5529999999999997E+21</v>
      </c>
      <c r="E66" s="16">
        <v>112200</v>
      </c>
      <c r="F66" s="16">
        <v>481000000000</v>
      </c>
      <c r="G66">
        <v>2372</v>
      </c>
      <c r="H66">
        <v>305</v>
      </c>
    </row>
    <row r="67" spans="1:8" x14ac:dyDescent="0.3">
      <c r="A67" t="s">
        <v>280</v>
      </c>
      <c r="B67" s="16">
        <v>6206000000</v>
      </c>
      <c r="C67" s="16">
        <v>12520000000</v>
      </c>
      <c r="D67" s="16">
        <v>1.567E+20</v>
      </c>
      <c r="E67">
        <v>9396</v>
      </c>
      <c r="F67" s="16">
        <v>105000000000</v>
      </c>
      <c r="G67">
        <v>2365</v>
      </c>
      <c r="H67">
        <v>312</v>
      </c>
    </row>
    <row r="68" spans="1:8" x14ac:dyDescent="0.3">
      <c r="A68" t="s">
        <v>281</v>
      </c>
      <c r="B68" s="16">
        <v>4999000000</v>
      </c>
      <c r="C68" s="16">
        <v>13860000000</v>
      </c>
      <c r="D68" s="16">
        <v>1.921E+20</v>
      </c>
      <c r="E68">
        <v>300</v>
      </c>
      <c r="F68" s="16">
        <v>152000000000</v>
      </c>
      <c r="G68">
        <v>2371</v>
      </c>
      <c r="H68">
        <v>306</v>
      </c>
    </row>
    <row r="69" spans="1:8" x14ac:dyDescent="0.3">
      <c r="A69" t="s">
        <v>282</v>
      </c>
      <c r="B69" s="16">
        <v>37470000000</v>
      </c>
      <c r="C69" s="16">
        <v>73680000000</v>
      </c>
      <c r="D69" s="16">
        <v>5.428E+21</v>
      </c>
      <c r="E69" s="16">
        <v>731200</v>
      </c>
      <c r="F69" s="16">
        <v>625400000000</v>
      </c>
      <c r="G69">
        <v>2424</v>
      </c>
      <c r="H69">
        <v>253</v>
      </c>
    </row>
    <row r="70" spans="1:8" x14ac:dyDescent="0.3">
      <c r="A70" t="s">
        <v>283</v>
      </c>
      <c r="B70" s="16">
        <v>134000000000</v>
      </c>
      <c r="C70" s="16">
        <v>273600000000</v>
      </c>
      <c r="D70" s="16">
        <v>7.4869999999999998E+22</v>
      </c>
      <c r="E70" s="16">
        <v>11520000</v>
      </c>
      <c r="F70" s="16">
        <v>2543000000000</v>
      </c>
      <c r="G70">
        <v>2424</v>
      </c>
      <c r="H70">
        <v>253</v>
      </c>
    </row>
    <row r="71" spans="1:8" x14ac:dyDescent="0.3">
      <c r="A71" t="s">
        <v>284</v>
      </c>
      <c r="B71" s="16">
        <v>12600000000</v>
      </c>
      <c r="C71" s="16">
        <v>30030000000</v>
      </c>
      <c r="D71" s="16">
        <v>9.016E+20</v>
      </c>
      <c r="E71" s="16">
        <v>585300</v>
      </c>
      <c r="F71" s="16">
        <v>266000000000</v>
      </c>
      <c r="G71">
        <v>2373</v>
      </c>
      <c r="H71">
        <v>304</v>
      </c>
    </row>
    <row r="72" spans="1:8" x14ac:dyDescent="0.3">
      <c r="A72" t="s">
        <v>285</v>
      </c>
      <c r="B72" s="16">
        <v>4408000000</v>
      </c>
      <c r="C72" s="16">
        <v>8857000000</v>
      </c>
      <c r="D72" s="16">
        <v>7.846E+19</v>
      </c>
      <c r="E72" s="16">
        <v>157100</v>
      </c>
      <c r="F72" s="16">
        <v>69750000000</v>
      </c>
      <c r="G72">
        <v>2370</v>
      </c>
      <c r="H72">
        <v>307</v>
      </c>
    </row>
    <row r="73" spans="1:8" x14ac:dyDescent="0.3">
      <c r="A73" t="s">
        <v>286</v>
      </c>
      <c r="B73" s="16">
        <v>7236000000</v>
      </c>
      <c r="C73" s="16">
        <v>20930000000</v>
      </c>
      <c r="D73" s="16">
        <v>4.383E+20</v>
      </c>
      <c r="E73" s="16">
        <v>100000</v>
      </c>
      <c r="F73" s="16">
        <v>194000000000</v>
      </c>
      <c r="G73">
        <v>2378</v>
      </c>
      <c r="H73">
        <v>299</v>
      </c>
    </row>
    <row r="74" spans="1:8" x14ac:dyDescent="0.3">
      <c r="A74" t="s">
        <v>287</v>
      </c>
      <c r="B74" s="16">
        <v>37660000000</v>
      </c>
      <c r="C74" s="16">
        <v>72830000000</v>
      </c>
      <c r="D74" s="16">
        <v>5.304E+21</v>
      </c>
      <c r="E74" s="16">
        <v>1914000</v>
      </c>
      <c r="F74" s="16">
        <v>578800000000</v>
      </c>
      <c r="G74">
        <v>2424</v>
      </c>
      <c r="H74">
        <v>253</v>
      </c>
    </row>
    <row r="75" spans="1:8" x14ac:dyDescent="0.3">
      <c r="A75" t="s">
        <v>288</v>
      </c>
      <c r="B75">
        <v>0.14810000000000001</v>
      </c>
      <c r="C75">
        <v>0.16919999999999999</v>
      </c>
      <c r="D75">
        <v>2.8639999999999999E-2</v>
      </c>
      <c r="E75">
        <v>3.0489999999999998E-4</v>
      </c>
      <c r="F75">
        <v>0.88800000000000001</v>
      </c>
      <c r="G75">
        <v>2372</v>
      </c>
      <c r="H75">
        <v>305</v>
      </c>
    </row>
    <row r="76" spans="1:8" x14ac:dyDescent="0.3">
      <c r="A76" t="s">
        <v>289</v>
      </c>
      <c r="B76">
        <v>5.704E-2</v>
      </c>
      <c r="C76">
        <v>5.5359999999999999E-2</v>
      </c>
      <c r="D76">
        <v>3.065E-3</v>
      </c>
      <c r="E76" s="16">
        <v>2.0250000000000001E-5</v>
      </c>
      <c r="F76">
        <v>0.50390000000000001</v>
      </c>
      <c r="G76">
        <v>2365</v>
      </c>
      <c r="H76">
        <v>312</v>
      </c>
    </row>
    <row r="77" spans="1:8" x14ac:dyDescent="0.3">
      <c r="A77" t="s">
        <v>290</v>
      </c>
      <c r="B77">
        <v>4.2529999999999998E-2</v>
      </c>
      <c r="C77">
        <v>6.3020000000000007E-2</v>
      </c>
      <c r="D77">
        <v>3.9719999999999998E-3</v>
      </c>
      <c r="E77" s="16">
        <v>3.4280000000000003E-7</v>
      </c>
      <c r="F77">
        <v>0.50070000000000003</v>
      </c>
      <c r="G77">
        <v>2371</v>
      </c>
      <c r="H77">
        <v>306</v>
      </c>
    </row>
    <row r="78" spans="1:8" x14ac:dyDescent="0.3">
      <c r="A78" t="s">
        <v>291</v>
      </c>
      <c r="B78">
        <v>0.30259999999999998</v>
      </c>
      <c r="C78">
        <v>0.19409999999999999</v>
      </c>
      <c r="D78">
        <v>3.7670000000000002E-2</v>
      </c>
      <c r="E78">
        <v>1.451E-2</v>
      </c>
      <c r="F78">
        <v>0.7399</v>
      </c>
      <c r="G78">
        <v>2424</v>
      </c>
      <c r="H78">
        <v>253</v>
      </c>
    </row>
    <row r="79" spans="1:8" x14ac:dyDescent="0.3">
      <c r="A79" t="s">
        <v>292</v>
      </c>
      <c r="B79">
        <v>0.1192</v>
      </c>
      <c r="C79">
        <v>0.13519999999999999</v>
      </c>
      <c r="D79">
        <v>1.8280000000000001E-2</v>
      </c>
      <c r="E79">
        <v>4.1570000000000001E-3</v>
      </c>
      <c r="F79">
        <v>0.75590000000000002</v>
      </c>
      <c r="G79">
        <v>2373</v>
      </c>
      <c r="H79">
        <v>304</v>
      </c>
    </row>
    <row r="80" spans="1:8" x14ac:dyDescent="0.3">
      <c r="A80" t="s">
        <v>293</v>
      </c>
      <c r="B80">
        <v>3.9370000000000002E-2</v>
      </c>
      <c r="C80">
        <v>4.6050000000000001E-2</v>
      </c>
      <c r="D80">
        <v>2.1199999999999999E-3</v>
      </c>
      <c r="E80">
        <v>2.3120000000000001E-4</v>
      </c>
      <c r="F80">
        <v>0.42630000000000001</v>
      </c>
      <c r="G80">
        <v>2370</v>
      </c>
      <c r="H80">
        <v>307</v>
      </c>
    </row>
    <row r="81" spans="1:8" x14ac:dyDescent="0.3">
      <c r="A81" t="s">
        <v>294</v>
      </c>
      <c r="B81">
        <v>5.2560000000000003E-2</v>
      </c>
      <c r="C81">
        <v>5.9290000000000002E-2</v>
      </c>
      <c r="D81">
        <v>3.5149999999999999E-3</v>
      </c>
      <c r="E81">
        <v>2.2369999999999999E-4</v>
      </c>
      <c r="F81">
        <v>0.39950000000000002</v>
      </c>
      <c r="G81">
        <v>2378</v>
      </c>
      <c r="H81">
        <v>299</v>
      </c>
    </row>
    <row r="82" spans="1:8" x14ac:dyDescent="0.3">
      <c r="A82" t="s">
        <v>295</v>
      </c>
      <c r="B82">
        <v>0.29559999999999997</v>
      </c>
      <c r="C82">
        <v>0.19869999999999999</v>
      </c>
      <c r="D82">
        <v>3.9469999999999998E-2</v>
      </c>
      <c r="E82">
        <v>1.562E-2</v>
      </c>
      <c r="F82">
        <v>0.73060000000000003</v>
      </c>
      <c r="G82">
        <v>2424</v>
      </c>
      <c r="H82">
        <v>253</v>
      </c>
    </row>
    <row r="83" spans="1:8" x14ac:dyDescent="0.3">
      <c r="A83" t="s">
        <v>296</v>
      </c>
      <c r="B83">
        <v>0.13289999999999999</v>
      </c>
      <c r="C83">
        <v>0.14710000000000001</v>
      </c>
      <c r="D83">
        <v>2.1649999999999999E-2</v>
      </c>
      <c r="E83">
        <v>6.3249999999999999E-3</v>
      </c>
      <c r="F83">
        <v>0.80720000000000003</v>
      </c>
      <c r="G83">
        <v>2372</v>
      </c>
      <c r="H83">
        <v>305</v>
      </c>
    </row>
    <row r="84" spans="1:8" x14ac:dyDescent="0.3">
      <c r="A84" t="s">
        <v>297</v>
      </c>
      <c r="B84">
        <v>0.1192</v>
      </c>
      <c r="C84">
        <v>0.13519999999999999</v>
      </c>
      <c r="D84">
        <v>1.8270000000000002E-2</v>
      </c>
      <c r="E84">
        <v>4.1570000000000001E-3</v>
      </c>
      <c r="F84">
        <v>0.75590000000000002</v>
      </c>
      <c r="G84">
        <v>2375</v>
      </c>
      <c r="H84">
        <v>302</v>
      </c>
    </row>
    <row r="85" spans="1:8" x14ac:dyDescent="0.3">
      <c r="A85" t="s">
        <v>298</v>
      </c>
      <c r="B85">
        <v>4.7320000000000001E-2</v>
      </c>
      <c r="C85">
        <v>4.3830000000000001E-2</v>
      </c>
      <c r="D85">
        <v>1.921E-3</v>
      </c>
      <c r="E85">
        <v>1.6220000000000001E-4</v>
      </c>
      <c r="F85">
        <v>0.379</v>
      </c>
      <c r="G85">
        <v>2362</v>
      </c>
      <c r="H85">
        <v>315</v>
      </c>
    </row>
    <row r="86" spans="1:8" x14ac:dyDescent="0.3">
      <c r="A86" t="s">
        <v>299</v>
      </c>
      <c r="B86">
        <v>3.9419999999999997E-2</v>
      </c>
      <c r="C86">
        <v>4.6050000000000001E-2</v>
      </c>
      <c r="D86">
        <v>2.1210000000000001E-3</v>
      </c>
      <c r="E86">
        <v>2.3120000000000001E-4</v>
      </c>
      <c r="F86">
        <v>0.42630000000000001</v>
      </c>
      <c r="G86">
        <v>2372</v>
      </c>
      <c r="H86">
        <v>305</v>
      </c>
    </row>
    <row r="87" spans="1:8" x14ac:dyDescent="0.3">
      <c r="A87" t="s">
        <v>300</v>
      </c>
      <c r="B87">
        <v>4.8370000000000003E-2</v>
      </c>
      <c r="C87">
        <v>5.8840000000000003E-2</v>
      </c>
      <c r="D87">
        <v>3.4629999999999999E-3</v>
      </c>
      <c r="E87">
        <v>3.635E-4</v>
      </c>
      <c r="F87">
        <v>0.41549999999999998</v>
      </c>
      <c r="G87">
        <v>2371</v>
      </c>
      <c r="H87">
        <v>306</v>
      </c>
    </row>
    <row r="88" spans="1:8" x14ac:dyDescent="0.3">
      <c r="A88" t="s">
        <v>301</v>
      </c>
      <c r="B88">
        <v>5.2540000000000003E-2</v>
      </c>
      <c r="C88">
        <v>5.9270000000000003E-2</v>
      </c>
      <c r="D88">
        <v>3.5130000000000001E-3</v>
      </c>
      <c r="E88">
        <v>2.2369999999999999E-4</v>
      </c>
      <c r="F88">
        <v>0.39950000000000002</v>
      </c>
      <c r="G88">
        <v>2380</v>
      </c>
      <c r="H88">
        <v>297</v>
      </c>
    </row>
    <row r="89" spans="1:8" x14ac:dyDescent="0.3">
      <c r="A89" t="s">
        <v>302</v>
      </c>
      <c r="B89">
        <v>0.29899999999999999</v>
      </c>
      <c r="C89">
        <v>0.1928</v>
      </c>
      <c r="D89">
        <v>3.7170000000000002E-2</v>
      </c>
      <c r="E89">
        <v>3.1530000000000002E-2</v>
      </c>
      <c r="F89">
        <v>0.70079999999999998</v>
      </c>
      <c r="G89">
        <v>2424</v>
      </c>
      <c r="H89">
        <v>253</v>
      </c>
    </row>
    <row r="90" spans="1:8" x14ac:dyDescent="0.3">
      <c r="A90" t="s">
        <v>303</v>
      </c>
      <c r="B90">
        <v>0.29580000000000001</v>
      </c>
      <c r="C90">
        <v>0.1988</v>
      </c>
      <c r="D90">
        <v>3.9539999999999999E-2</v>
      </c>
      <c r="E90">
        <v>1.562E-2</v>
      </c>
      <c r="F90">
        <v>0.73060000000000003</v>
      </c>
      <c r="G90">
        <v>2426</v>
      </c>
      <c r="H90">
        <v>251</v>
      </c>
    </row>
    <row r="91" spans="1:8" x14ac:dyDescent="0.3">
      <c r="A91" t="s">
        <v>304</v>
      </c>
      <c r="B91" s="16">
        <v>9499000000000</v>
      </c>
      <c r="C91" s="16">
        <v>6435000000000</v>
      </c>
      <c r="D91" s="16">
        <v>4.1410000000000003E+25</v>
      </c>
      <c r="E91" s="16">
        <v>281600000000</v>
      </c>
      <c r="F91" s="16">
        <v>19270000000000</v>
      </c>
      <c r="G91">
        <v>2454</v>
      </c>
      <c r="H91">
        <v>223</v>
      </c>
    </row>
    <row r="92" spans="1:8" x14ac:dyDescent="0.3">
      <c r="A92" t="s">
        <v>305</v>
      </c>
      <c r="B92" s="16">
        <v>9655000000000</v>
      </c>
      <c r="C92" s="16">
        <v>6495000000000</v>
      </c>
      <c r="D92" s="16">
        <v>4.2190000000000002E+25</v>
      </c>
      <c r="E92" s="16">
        <v>299100000000</v>
      </c>
      <c r="F92" s="16">
        <v>19520000000000</v>
      </c>
      <c r="G92">
        <v>2454</v>
      </c>
      <c r="H92">
        <v>223</v>
      </c>
    </row>
    <row r="93" spans="1:8" x14ac:dyDescent="0.3">
      <c r="A93" t="s">
        <v>306</v>
      </c>
      <c r="B93">
        <v>1.6140000000000002E-2</v>
      </c>
      <c r="C93">
        <v>2.5700000000000001E-2</v>
      </c>
      <c r="D93">
        <v>6.6049999999999995E-4</v>
      </c>
      <c r="E93" s="16">
        <v>2.945E-7</v>
      </c>
      <c r="F93">
        <v>0.1535</v>
      </c>
      <c r="G93">
        <v>2424</v>
      </c>
      <c r="H93">
        <v>253</v>
      </c>
    </row>
    <row r="94" spans="1:8" x14ac:dyDescent="0.3">
      <c r="A94" t="s">
        <v>307</v>
      </c>
      <c r="B94">
        <v>1.6379999999999999E-2</v>
      </c>
      <c r="C94">
        <v>2.726E-2</v>
      </c>
      <c r="D94">
        <v>7.4290000000000001E-4</v>
      </c>
      <c r="E94" s="16">
        <v>6.0579999999999999E-7</v>
      </c>
      <c r="F94">
        <v>0.18740000000000001</v>
      </c>
      <c r="G94">
        <v>2424</v>
      </c>
      <c r="H94">
        <v>253</v>
      </c>
    </row>
    <row r="95" spans="1:8" x14ac:dyDescent="0.3">
      <c r="A95" t="s">
        <v>308</v>
      </c>
      <c r="B95">
        <v>3.499E-2</v>
      </c>
      <c r="C95">
        <v>3.9170000000000003E-2</v>
      </c>
      <c r="D95">
        <v>1.5349999999999999E-3</v>
      </c>
      <c r="E95" s="16">
        <v>3.4360000000000003E-5</v>
      </c>
      <c r="F95">
        <v>0.30259999999999998</v>
      </c>
      <c r="G95">
        <v>2299</v>
      </c>
      <c r="H95">
        <v>378</v>
      </c>
    </row>
    <row r="96" spans="1:8" x14ac:dyDescent="0.3">
      <c r="A96" t="s">
        <v>309</v>
      </c>
      <c r="B96">
        <v>0.16969999999999999</v>
      </c>
      <c r="C96">
        <v>0.16339999999999999</v>
      </c>
      <c r="D96">
        <v>2.6700000000000002E-2</v>
      </c>
      <c r="E96">
        <v>0</v>
      </c>
      <c r="F96">
        <v>0.83599999999999997</v>
      </c>
      <c r="G96">
        <v>2299</v>
      </c>
      <c r="H96">
        <v>378</v>
      </c>
    </row>
    <row r="97" spans="1:9" x14ac:dyDescent="0.3">
      <c r="A97" t="s">
        <v>310</v>
      </c>
      <c r="B97">
        <v>0.10340000000000001</v>
      </c>
      <c r="C97">
        <v>0.15809999999999999</v>
      </c>
      <c r="D97">
        <v>2.5000000000000001E-2</v>
      </c>
      <c r="E97">
        <v>0</v>
      </c>
      <c r="F97">
        <v>0.98760000000000003</v>
      </c>
      <c r="G97">
        <v>2282</v>
      </c>
      <c r="H97">
        <v>395</v>
      </c>
    </row>
    <row r="98" spans="1:9" x14ac:dyDescent="0.3">
      <c r="A98" t="s">
        <v>311</v>
      </c>
      <c r="B98">
        <v>0.58740000000000003</v>
      </c>
      <c r="C98">
        <v>0.26429999999999998</v>
      </c>
      <c r="D98">
        <v>6.9870000000000002E-2</v>
      </c>
      <c r="E98">
        <v>1.5950000000000001E-3</v>
      </c>
      <c r="F98">
        <v>0.97270000000000001</v>
      </c>
      <c r="G98">
        <v>2299</v>
      </c>
      <c r="H98">
        <v>378</v>
      </c>
      <c r="I98" t="s">
        <v>413</v>
      </c>
    </row>
    <row r="99" spans="1:9" x14ac:dyDescent="0.3">
      <c r="A99" t="s">
        <v>312</v>
      </c>
      <c r="B99">
        <v>6.5659999999999996E-2</v>
      </c>
      <c r="C99">
        <v>9.6490000000000006E-2</v>
      </c>
      <c r="D99">
        <v>9.3100000000000006E-3</v>
      </c>
      <c r="E99">
        <v>0</v>
      </c>
      <c r="F99">
        <v>0.64459999999999995</v>
      </c>
      <c r="G99">
        <v>2299</v>
      </c>
      <c r="H99">
        <v>378</v>
      </c>
    </row>
    <row r="100" spans="1:9" x14ac:dyDescent="0.3">
      <c r="A100" t="s">
        <v>313</v>
      </c>
      <c r="B100">
        <v>2.2679999999999999E-2</v>
      </c>
      <c r="C100">
        <v>1.5820000000000001E-2</v>
      </c>
      <c r="D100">
        <v>2.5030000000000001E-4</v>
      </c>
      <c r="E100">
        <v>1.194E-3</v>
      </c>
      <c r="F100">
        <v>0.1361</v>
      </c>
      <c r="G100">
        <v>2302</v>
      </c>
      <c r="H100">
        <v>375</v>
      </c>
    </row>
    <row r="101" spans="1:9" x14ac:dyDescent="0.3">
      <c r="A101" t="s">
        <v>314</v>
      </c>
      <c r="B101">
        <v>9.5409999999999995E-2</v>
      </c>
      <c r="C101">
        <v>4.1590000000000002E-2</v>
      </c>
      <c r="D101">
        <v>1.73E-3</v>
      </c>
      <c r="E101">
        <v>6.6969999999999998E-3</v>
      </c>
      <c r="F101">
        <v>0.39829999999999999</v>
      </c>
      <c r="G101">
        <v>2302</v>
      </c>
      <c r="H101">
        <v>375</v>
      </c>
    </row>
    <row r="102" spans="1:9" x14ac:dyDescent="0.3">
      <c r="A102" t="s">
        <v>315</v>
      </c>
      <c r="B102">
        <v>0.1351</v>
      </c>
      <c r="C102">
        <v>8.2540000000000002E-2</v>
      </c>
      <c r="D102">
        <v>6.8129999999999996E-3</v>
      </c>
      <c r="E102">
        <v>2.3869999999999998E-3</v>
      </c>
      <c r="F102">
        <v>0.54479999999999995</v>
      </c>
      <c r="G102">
        <v>2302</v>
      </c>
      <c r="H102">
        <v>375</v>
      </c>
    </row>
    <row r="103" spans="1:9" x14ac:dyDescent="0.3">
      <c r="A103" t="s">
        <v>316</v>
      </c>
      <c r="B103">
        <v>0.68779999999999997</v>
      </c>
      <c r="C103">
        <v>0.1115</v>
      </c>
      <c r="D103">
        <v>1.242E-2</v>
      </c>
      <c r="E103">
        <v>3.6790000000000003E-2</v>
      </c>
      <c r="F103">
        <v>0.9163</v>
      </c>
      <c r="G103">
        <v>2302</v>
      </c>
      <c r="H103">
        <v>375</v>
      </c>
    </row>
    <row r="104" spans="1:9" x14ac:dyDescent="0.3">
      <c r="A104" t="s">
        <v>317</v>
      </c>
      <c r="B104">
        <v>3.3649999999999999E-2</v>
      </c>
      <c r="C104">
        <v>2.0719999999999999E-2</v>
      </c>
      <c r="D104">
        <v>4.2920000000000002E-4</v>
      </c>
      <c r="E104">
        <v>3.3430000000000001E-3</v>
      </c>
      <c r="F104">
        <v>0.15970000000000001</v>
      </c>
      <c r="G104">
        <v>2302</v>
      </c>
      <c r="H104">
        <v>375</v>
      </c>
    </row>
    <row r="105" spans="1:9" x14ac:dyDescent="0.3">
      <c r="A105" t="s">
        <v>318</v>
      </c>
      <c r="B105">
        <v>0.20399999999999999</v>
      </c>
      <c r="C105">
        <v>0.19570000000000001</v>
      </c>
      <c r="D105">
        <v>3.8289999999999998E-2</v>
      </c>
      <c r="E105" s="16">
        <v>9.6020000000000006E-5</v>
      </c>
      <c r="F105">
        <v>0.98809999999999998</v>
      </c>
      <c r="G105">
        <v>2282</v>
      </c>
      <c r="H105">
        <v>395</v>
      </c>
    </row>
    <row r="106" spans="1:9" x14ac:dyDescent="0.3">
      <c r="A106" t="s">
        <v>319</v>
      </c>
      <c r="B106">
        <v>0.1915</v>
      </c>
      <c r="C106">
        <v>9.5280000000000004E-2</v>
      </c>
      <c r="D106">
        <v>9.0779999999999993E-3</v>
      </c>
      <c r="E106">
        <v>2.3449999999999999E-2</v>
      </c>
      <c r="F106">
        <v>0.68659999999999999</v>
      </c>
      <c r="G106">
        <v>2302</v>
      </c>
      <c r="H106">
        <v>375</v>
      </c>
    </row>
    <row r="107" spans="1:9" x14ac:dyDescent="0.3">
      <c r="A107" t="s">
        <v>320</v>
      </c>
      <c r="B107">
        <v>0.1807</v>
      </c>
      <c r="C107" s="16">
        <v>2.524E-8</v>
      </c>
      <c r="D107" s="16">
        <v>6.3730000000000002E-16</v>
      </c>
      <c r="E107">
        <v>0.1807</v>
      </c>
      <c r="F107">
        <v>0.1807</v>
      </c>
      <c r="G107">
        <v>2454</v>
      </c>
      <c r="H107">
        <v>223</v>
      </c>
    </row>
    <row r="108" spans="1:9" x14ac:dyDescent="0.3">
      <c r="A108" s="15" t="s">
        <v>321</v>
      </c>
      <c r="B108">
        <v>0.37509999999999999</v>
      </c>
      <c r="C108">
        <v>0.48430000000000001</v>
      </c>
      <c r="D108">
        <v>0.23449999999999999</v>
      </c>
      <c r="E108">
        <v>0</v>
      </c>
      <c r="F108">
        <v>1</v>
      </c>
      <c r="G108">
        <v>2282</v>
      </c>
      <c r="H108">
        <v>395</v>
      </c>
    </row>
    <row r="109" spans="1:9" x14ac:dyDescent="0.3">
      <c r="A109" t="s">
        <v>322</v>
      </c>
      <c r="B109">
        <v>0.16350000000000001</v>
      </c>
      <c r="C109">
        <v>0.36990000000000001</v>
      </c>
      <c r="D109">
        <v>0.1368</v>
      </c>
      <c r="E109">
        <v>0</v>
      </c>
      <c r="F109">
        <v>1</v>
      </c>
      <c r="G109">
        <v>2404</v>
      </c>
      <c r="H109">
        <v>273</v>
      </c>
    </row>
    <row r="110" spans="1:9" x14ac:dyDescent="0.3">
      <c r="A110" t="s">
        <v>323</v>
      </c>
      <c r="B110">
        <v>3.0370000000000001E-2</v>
      </c>
      <c r="C110">
        <v>0.1716</v>
      </c>
      <c r="D110">
        <v>2.946E-2</v>
      </c>
      <c r="E110">
        <v>0</v>
      </c>
      <c r="F110">
        <v>1</v>
      </c>
      <c r="G110">
        <v>2404</v>
      </c>
      <c r="H110">
        <v>273</v>
      </c>
    </row>
    <row r="111" spans="1:9" x14ac:dyDescent="0.3">
      <c r="A111" t="s">
        <v>324</v>
      </c>
      <c r="B111">
        <v>3.099E-2</v>
      </c>
      <c r="C111">
        <v>3.8920000000000003E-2</v>
      </c>
      <c r="D111">
        <v>1.5150000000000001E-3</v>
      </c>
      <c r="E111">
        <v>-0.34810000000000002</v>
      </c>
      <c r="F111">
        <v>0.25180000000000002</v>
      </c>
      <c r="G111">
        <v>2289</v>
      </c>
      <c r="H111">
        <v>388</v>
      </c>
    </row>
    <row r="112" spans="1:9" x14ac:dyDescent="0.3">
      <c r="A112" t="s">
        <v>325</v>
      </c>
      <c r="B112">
        <v>2.324E-2</v>
      </c>
      <c r="C112">
        <v>3.9010000000000003E-2</v>
      </c>
      <c r="D112">
        <v>1.5219999999999999E-3</v>
      </c>
      <c r="E112">
        <v>-0.37</v>
      </c>
      <c r="F112">
        <v>0.24</v>
      </c>
      <c r="G112">
        <v>2289</v>
      </c>
      <c r="H112">
        <v>388</v>
      </c>
    </row>
    <row r="113" spans="1:8" x14ac:dyDescent="0.3">
      <c r="A113" t="s">
        <v>326</v>
      </c>
      <c r="B113">
        <v>0.43859999999999999</v>
      </c>
      <c r="C113">
        <v>0.22789999999999999</v>
      </c>
      <c r="D113">
        <v>5.1950000000000003E-2</v>
      </c>
      <c r="E113">
        <v>0</v>
      </c>
      <c r="F113">
        <v>1</v>
      </c>
      <c r="G113">
        <v>2283</v>
      </c>
      <c r="H113">
        <v>394</v>
      </c>
    </row>
    <row r="114" spans="1:8" x14ac:dyDescent="0.3">
      <c r="A114" t="s">
        <v>327</v>
      </c>
      <c r="B114" t="s">
        <v>206</v>
      </c>
      <c r="C114" t="s">
        <v>206</v>
      </c>
      <c r="D114" t="s">
        <v>206</v>
      </c>
      <c r="E114" t="s">
        <v>8</v>
      </c>
      <c r="F114" t="s">
        <v>77</v>
      </c>
      <c r="G114">
        <v>2454</v>
      </c>
      <c r="H114">
        <v>223</v>
      </c>
    </row>
    <row r="115" spans="1:8" x14ac:dyDescent="0.3">
      <c r="A115" t="s">
        <v>328</v>
      </c>
      <c r="B115">
        <v>0.82099999999999995</v>
      </c>
      <c r="C115">
        <v>1.4730000000000001</v>
      </c>
      <c r="D115">
        <v>2.1709999999999998</v>
      </c>
      <c r="E115">
        <v>-1.927</v>
      </c>
      <c r="F115">
        <v>2.3109999999999999</v>
      </c>
      <c r="G115">
        <v>2396</v>
      </c>
      <c r="H115">
        <v>281</v>
      </c>
    </row>
    <row r="116" spans="1:8" x14ac:dyDescent="0.3">
      <c r="A116" t="s">
        <v>329</v>
      </c>
      <c r="B116">
        <v>0.64849999999999997</v>
      </c>
      <c r="C116">
        <v>0.34770000000000001</v>
      </c>
      <c r="D116">
        <v>0.12089999999999999</v>
      </c>
      <c r="E116">
        <v>0</v>
      </c>
      <c r="F116">
        <v>1</v>
      </c>
      <c r="G116">
        <v>2396</v>
      </c>
      <c r="H116">
        <v>281</v>
      </c>
    </row>
    <row r="117" spans="1:8" x14ac:dyDescent="0.3">
      <c r="A117" t="s">
        <v>330</v>
      </c>
      <c r="B117">
        <v>0.74199999999999999</v>
      </c>
      <c r="C117">
        <v>0.4652</v>
      </c>
      <c r="D117">
        <v>0.21640000000000001</v>
      </c>
      <c r="E117">
        <v>7.6619999999999994E-2</v>
      </c>
      <c r="F117">
        <v>4.4260000000000002</v>
      </c>
      <c r="G117">
        <v>2400</v>
      </c>
      <c r="H117">
        <v>277</v>
      </c>
    </row>
    <row r="118" spans="1:8" x14ac:dyDescent="0.3">
      <c r="A118" t="s">
        <v>331</v>
      </c>
      <c r="B118">
        <v>-2.648E-2</v>
      </c>
      <c r="C118">
        <v>3.7859999999999998E-2</v>
      </c>
      <c r="D118">
        <v>1.433E-3</v>
      </c>
      <c r="E118">
        <v>-0.32119999999999999</v>
      </c>
      <c r="F118">
        <v>0.18640000000000001</v>
      </c>
      <c r="G118">
        <v>2365</v>
      </c>
      <c r="H118">
        <v>312</v>
      </c>
    </row>
    <row r="119" spans="1:8" x14ac:dyDescent="0.3">
      <c r="A119" t="s">
        <v>332</v>
      </c>
      <c r="B119">
        <v>4.6809999999999997E-2</v>
      </c>
      <c r="C119">
        <v>3.927</v>
      </c>
      <c r="D119">
        <v>15.42</v>
      </c>
      <c r="E119">
        <v>-26.79</v>
      </c>
      <c r="F119">
        <v>23.62</v>
      </c>
      <c r="G119">
        <v>2380</v>
      </c>
      <c r="H119">
        <v>297</v>
      </c>
    </row>
    <row r="120" spans="1:8" x14ac:dyDescent="0.3">
      <c r="A120" t="s">
        <v>333</v>
      </c>
      <c r="B120">
        <v>0.67159999999999997</v>
      </c>
      <c r="C120">
        <v>0.4597</v>
      </c>
      <c r="D120">
        <v>0.21129999999999999</v>
      </c>
      <c r="E120">
        <v>3.4099999999999998E-2</v>
      </c>
      <c r="F120">
        <v>3.0459999999999998</v>
      </c>
      <c r="G120">
        <v>2292</v>
      </c>
      <c r="H120">
        <v>385</v>
      </c>
    </row>
    <row r="121" spans="1:8" x14ac:dyDescent="0.3">
      <c r="A121" t="s">
        <v>334</v>
      </c>
      <c r="B121">
        <v>1.0649999999999999</v>
      </c>
      <c r="C121">
        <v>0.30909999999999999</v>
      </c>
      <c r="D121">
        <v>9.5549999999999996E-2</v>
      </c>
      <c r="E121">
        <v>0.50190000000000001</v>
      </c>
      <c r="F121">
        <v>4.5860000000000003</v>
      </c>
      <c r="G121">
        <v>2345</v>
      </c>
      <c r="H121">
        <v>332</v>
      </c>
    </row>
    <row r="122" spans="1:8" x14ac:dyDescent="0.3">
      <c r="A122" t="s">
        <v>335</v>
      </c>
      <c r="B122">
        <v>3.3419999999999998E-2</v>
      </c>
      <c r="C122">
        <v>6.7919999999999994E-2</v>
      </c>
      <c r="D122">
        <v>4.6129999999999999E-3</v>
      </c>
      <c r="E122">
        <v>-0.40079999999999999</v>
      </c>
      <c r="F122">
        <v>1.093</v>
      </c>
      <c r="G122">
        <v>2344</v>
      </c>
      <c r="H122">
        <v>333</v>
      </c>
    </row>
    <row r="123" spans="1:8" x14ac:dyDescent="0.3">
      <c r="A123" t="s">
        <v>336</v>
      </c>
      <c r="B123">
        <v>2.07E-2</v>
      </c>
      <c r="C123">
        <v>6.7460000000000006E-2</v>
      </c>
      <c r="D123">
        <v>4.5510000000000004E-3</v>
      </c>
      <c r="E123">
        <v>-0.42280000000000001</v>
      </c>
      <c r="F123">
        <v>1.075</v>
      </c>
      <c r="G123">
        <v>2317</v>
      </c>
      <c r="H123">
        <v>360</v>
      </c>
    </row>
    <row r="124" spans="1:8" x14ac:dyDescent="0.3">
      <c r="A124" t="s">
        <v>337</v>
      </c>
      <c r="B124">
        <v>0.46750000000000003</v>
      </c>
      <c r="C124">
        <v>20.059999999999999</v>
      </c>
      <c r="D124">
        <v>402.3</v>
      </c>
      <c r="E124">
        <v>-1.2669999999999999E-4</v>
      </c>
      <c r="F124">
        <v>969.5</v>
      </c>
      <c r="G124">
        <v>2384</v>
      </c>
      <c r="H124">
        <v>293</v>
      </c>
    </row>
    <row r="125" spans="1:8" x14ac:dyDescent="0.3">
      <c r="A125" t="s">
        <v>338</v>
      </c>
      <c r="B125">
        <v>0.19089999999999999</v>
      </c>
      <c r="C125">
        <v>0.11219999999999999</v>
      </c>
      <c r="D125">
        <v>1.259E-2</v>
      </c>
      <c r="E125">
        <v>-8.9039999999999994E-2</v>
      </c>
      <c r="F125">
        <v>1.0660000000000001</v>
      </c>
      <c r="G125">
        <v>969</v>
      </c>
      <c r="H125">
        <v>1708</v>
      </c>
    </row>
    <row r="126" spans="1:8" x14ac:dyDescent="0.3">
      <c r="A126" t="s">
        <v>339</v>
      </c>
      <c r="B126" t="s">
        <v>340</v>
      </c>
      <c r="C126">
        <v>7.5920000000000001E-2</v>
      </c>
      <c r="D126">
        <v>5.7650000000000002E-3</v>
      </c>
      <c r="E126">
        <v>-0.18659999999999999</v>
      </c>
      <c r="F126">
        <v>0.42099999999999999</v>
      </c>
      <c r="G126">
        <v>784</v>
      </c>
      <c r="H126">
        <v>1893</v>
      </c>
    </row>
    <row r="127" spans="1:8" x14ac:dyDescent="0.3">
      <c r="A127" t="s">
        <v>341</v>
      </c>
      <c r="B127">
        <v>0.52200000000000002</v>
      </c>
      <c r="C127">
        <v>0.49959999999999999</v>
      </c>
      <c r="D127">
        <v>0.24959999999999999</v>
      </c>
      <c r="E127">
        <v>0</v>
      </c>
      <c r="F127">
        <v>1</v>
      </c>
      <c r="G127">
        <v>2454</v>
      </c>
      <c r="H127">
        <v>223</v>
      </c>
    </row>
    <row r="128" spans="1:8" x14ac:dyDescent="0.3">
      <c r="A128" t="s">
        <v>342</v>
      </c>
      <c r="B128">
        <v>0.47799999999999998</v>
      </c>
      <c r="C128">
        <v>0.49959999999999999</v>
      </c>
      <c r="D128">
        <v>0.24959999999999999</v>
      </c>
      <c r="E128">
        <v>0</v>
      </c>
      <c r="F128">
        <v>1</v>
      </c>
      <c r="G128">
        <v>2454</v>
      </c>
      <c r="H128">
        <v>223</v>
      </c>
    </row>
    <row r="129" spans="1:8" x14ac:dyDescent="0.3">
      <c r="A129" t="s">
        <v>343</v>
      </c>
      <c r="B129">
        <v>0.46579999999999999</v>
      </c>
      <c r="C129">
        <v>0.49890000000000001</v>
      </c>
      <c r="D129">
        <v>0.24890000000000001</v>
      </c>
      <c r="E129">
        <v>0</v>
      </c>
      <c r="F129">
        <v>1</v>
      </c>
      <c r="G129">
        <v>2454</v>
      </c>
      <c r="H129">
        <v>223</v>
      </c>
    </row>
    <row r="130" spans="1:8" x14ac:dyDescent="0.3">
      <c r="A130" t="s">
        <v>344</v>
      </c>
      <c r="B130">
        <v>9.4539999999999999E-2</v>
      </c>
      <c r="C130">
        <v>0.29260000000000003</v>
      </c>
      <c r="D130">
        <v>8.5639999999999994E-2</v>
      </c>
      <c r="E130">
        <v>0</v>
      </c>
      <c r="F130">
        <v>1</v>
      </c>
      <c r="G130">
        <v>2454</v>
      </c>
      <c r="H130">
        <v>223</v>
      </c>
    </row>
    <row r="131" spans="1:8" x14ac:dyDescent="0.3">
      <c r="A131" t="s">
        <v>345</v>
      </c>
      <c r="B131">
        <v>0.15040000000000001</v>
      </c>
      <c r="C131">
        <v>0.35749999999999998</v>
      </c>
      <c r="D131">
        <v>0.1278</v>
      </c>
      <c r="E131">
        <v>0</v>
      </c>
      <c r="F131">
        <v>1</v>
      </c>
      <c r="G131">
        <v>2454</v>
      </c>
      <c r="H131">
        <v>223</v>
      </c>
    </row>
    <row r="132" spans="1:8" x14ac:dyDescent="0.3">
      <c r="A132" t="s">
        <v>346</v>
      </c>
      <c r="B132">
        <v>3.8710000000000001E-2</v>
      </c>
      <c r="C132">
        <v>0.19289999999999999</v>
      </c>
      <c r="D132">
        <v>3.7229999999999999E-2</v>
      </c>
      <c r="E132">
        <v>0</v>
      </c>
      <c r="F132">
        <v>1</v>
      </c>
      <c r="G132">
        <v>2454</v>
      </c>
      <c r="H132">
        <v>223</v>
      </c>
    </row>
    <row r="133" spans="1:8" x14ac:dyDescent="0.3">
      <c r="A133" t="s">
        <v>347</v>
      </c>
      <c r="B133">
        <v>2.9340000000000001E-2</v>
      </c>
      <c r="C133">
        <v>0.16880000000000001</v>
      </c>
      <c r="D133">
        <v>2.8490000000000001E-2</v>
      </c>
      <c r="E133">
        <v>0</v>
      </c>
      <c r="F133">
        <v>1</v>
      </c>
      <c r="G133">
        <v>2454</v>
      </c>
      <c r="H133">
        <v>223</v>
      </c>
    </row>
    <row r="134" spans="1:8" x14ac:dyDescent="0.3">
      <c r="A134" t="s">
        <v>348</v>
      </c>
      <c r="B134">
        <v>0.16500000000000001</v>
      </c>
      <c r="C134">
        <v>0.37130000000000002</v>
      </c>
      <c r="D134">
        <v>0.13789999999999999</v>
      </c>
      <c r="E134">
        <v>0</v>
      </c>
      <c r="F134">
        <v>1</v>
      </c>
      <c r="G134">
        <v>2454</v>
      </c>
      <c r="H134">
        <v>223</v>
      </c>
    </row>
    <row r="135" spans="1:8" x14ac:dyDescent="0.3">
      <c r="A135" t="s">
        <v>349</v>
      </c>
      <c r="B135">
        <v>0</v>
      </c>
      <c r="C135" t="s">
        <v>206</v>
      </c>
      <c r="D135" t="s">
        <v>206</v>
      </c>
      <c r="E135">
        <v>0</v>
      </c>
      <c r="F135">
        <v>0</v>
      </c>
      <c r="G135">
        <v>2454</v>
      </c>
      <c r="H135">
        <v>223</v>
      </c>
    </row>
    <row r="136" spans="1:8" x14ac:dyDescent="0.3">
      <c r="A136" t="s">
        <v>350</v>
      </c>
      <c r="B136">
        <v>0.25790000000000002</v>
      </c>
      <c r="C136">
        <v>0.43759999999999999</v>
      </c>
      <c r="D136">
        <v>0.1915</v>
      </c>
      <c r="E136">
        <v>0</v>
      </c>
      <c r="F136">
        <v>1</v>
      </c>
      <c r="G136">
        <v>2454</v>
      </c>
      <c r="H136">
        <v>223</v>
      </c>
    </row>
    <row r="137" spans="1:8" x14ac:dyDescent="0.3">
      <c r="A137" t="s">
        <v>351</v>
      </c>
      <c r="B137">
        <v>0.22</v>
      </c>
      <c r="C137">
        <v>0.41439999999999999</v>
      </c>
      <c r="D137">
        <v>0.17169999999999999</v>
      </c>
      <c r="E137">
        <v>0</v>
      </c>
      <c r="F137">
        <v>1</v>
      </c>
      <c r="G137">
        <v>2454</v>
      </c>
      <c r="H137">
        <v>223</v>
      </c>
    </row>
    <row r="138" spans="1:8" x14ac:dyDescent="0.3">
      <c r="A138" t="s">
        <v>352</v>
      </c>
      <c r="B138">
        <v>1</v>
      </c>
      <c r="C138" t="s">
        <v>206</v>
      </c>
      <c r="D138" t="s">
        <v>206</v>
      </c>
      <c r="E138">
        <v>1</v>
      </c>
      <c r="F138">
        <v>1</v>
      </c>
      <c r="G138">
        <v>2454</v>
      </c>
      <c r="H138">
        <v>223</v>
      </c>
    </row>
    <row r="139" spans="1:8" x14ac:dyDescent="0.3">
      <c r="A139" t="s">
        <v>353</v>
      </c>
      <c r="B139">
        <v>8.2309999999999994E-2</v>
      </c>
      <c r="C139">
        <v>0.27489999999999998</v>
      </c>
      <c r="D139">
        <v>7.5569999999999998E-2</v>
      </c>
      <c r="E139">
        <v>0</v>
      </c>
      <c r="F139">
        <v>1</v>
      </c>
      <c r="G139">
        <v>2454</v>
      </c>
      <c r="H139">
        <v>223</v>
      </c>
    </row>
    <row r="140" spans="1:8" x14ac:dyDescent="0.3">
      <c r="A140" t="s">
        <v>354</v>
      </c>
      <c r="B140">
        <v>0</v>
      </c>
      <c r="C140" t="s">
        <v>206</v>
      </c>
      <c r="D140" t="s">
        <v>206</v>
      </c>
      <c r="E140">
        <v>0</v>
      </c>
      <c r="F140">
        <v>0</v>
      </c>
      <c r="G140">
        <v>2454</v>
      </c>
      <c r="H140">
        <v>223</v>
      </c>
    </row>
    <row r="141" spans="1:8" x14ac:dyDescent="0.3">
      <c r="A141" t="s">
        <v>355</v>
      </c>
      <c r="B141">
        <v>0</v>
      </c>
      <c r="C141" t="s">
        <v>206</v>
      </c>
      <c r="D141" t="s">
        <v>206</v>
      </c>
      <c r="E141">
        <v>0</v>
      </c>
      <c r="F141">
        <v>0</v>
      </c>
      <c r="G141">
        <v>2454</v>
      </c>
      <c r="H141">
        <v>223</v>
      </c>
    </row>
    <row r="142" spans="1:8" x14ac:dyDescent="0.3">
      <c r="A142" t="s">
        <v>356</v>
      </c>
      <c r="B142">
        <v>2.078E-2</v>
      </c>
      <c r="C142">
        <v>0.14269999999999999</v>
      </c>
      <c r="D142">
        <v>2.036E-2</v>
      </c>
      <c r="E142">
        <v>0</v>
      </c>
      <c r="F142">
        <v>1</v>
      </c>
      <c r="G142">
        <v>2454</v>
      </c>
      <c r="H142">
        <v>223</v>
      </c>
    </row>
    <row r="143" spans="1:8" x14ac:dyDescent="0.3">
      <c r="A143" t="s">
        <v>357</v>
      </c>
      <c r="B143">
        <v>8.5570000000000004E-3</v>
      </c>
      <c r="C143">
        <v>9.2130000000000004E-2</v>
      </c>
      <c r="D143">
        <v>8.4880000000000008E-3</v>
      </c>
      <c r="E143">
        <v>0</v>
      </c>
      <c r="F143">
        <v>1</v>
      </c>
      <c r="G143">
        <v>2454</v>
      </c>
      <c r="H143">
        <v>223</v>
      </c>
    </row>
    <row r="144" spans="1:8" x14ac:dyDescent="0.3">
      <c r="A144" t="s">
        <v>358</v>
      </c>
      <c r="B144">
        <v>6.1530000000000001E-2</v>
      </c>
      <c r="C144">
        <v>0.2404</v>
      </c>
      <c r="D144">
        <v>5.7770000000000002E-2</v>
      </c>
      <c r="E144">
        <v>0</v>
      </c>
      <c r="F144">
        <v>1</v>
      </c>
      <c r="G144">
        <v>2454</v>
      </c>
      <c r="H144">
        <v>223</v>
      </c>
    </row>
    <row r="145" spans="1:8" x14ac:dyDescent="0.3">
      <c r="A145" t="s">
        <v>359</v>
      </c>
      <c r="B145">
        <v>0.41649999999999998</v>
      </c>
      <c r="C145">
        <v>0.49309999999999998</v>
      </c>
      <c r="D145">
        <v>0.24310000000000001</v>
      </c>
      <c r="E145">
        <v>0</v>
      </c>
      <c r="F145">
        <v>1</v>
      </c>
      <c r="G145">
        <v>2454</v>
      </c>
      <c r="H145">
        <v>223</v>
      </c>
    </row>
    <row r="146" spans="1:8" x14ac:dyDescent="0.3">
      <c r="A146" t="s">
        <v>360</v>
      </c>
      <c r="B146">
        <v>0.22489999999999999</v>
      </c>
      <c r="C146">
        <v>0.41760000000000003</v>
      </c>
      <c r="D146">
        <v>0.1744</v>
      </c>
      <c r="E146">
        <v>0</v>
      </c>
      <c r="F146">
        <v>1</v>
      </c>
      <c r="G146">
        <v>2454</v>
      </c>
      <c r="H146">
        <v>223</v>
      </c>
    </row>
    <row r="147" spans="1:8" x14ac:dyDescent="0.3">
      <c r="A147" t="s">
        <v>361</v>
      </c>
      <c r="B147">
        <v>0.1915</v>
      </c>
      <c r="C147">
        <v>0.39360000000000001</v>
      </c>
      <c r="D147">
        <v>0.15490000000000001</v>
      </c>
      <c r="E147">
        <v>0</v>
      </c>
      <c r="F147">
        <v>1</v>
      </c>
      <c r="G147">
        <v>2454</v>
      </c>
      <c r="H147">
        <v>223</v>
      </c>
    </row>
    <row r="148" spans="1:8" x14ac:dyDescent="0.3">
      <c r="A148" t="s">
        <v>362</v>
      </c>
      <c r="B148">
        <v>8.0280000000000004E-2</v>
      </c>
      <c r="C148">
        <v>0.27179999999999999</v>
      </c>
      <c r="D148">
        <v>7.3859999999999995E-2</v>
      </c>
      <c r="E148">
        <v>0</v>
      </c>
      <c r="F148">
        <v>1</v>
      </c>
      <c r="G148">
        <v>2454</v>
      </c>
      <c r="H148">
        <v>223</v>
      </c>
    </row>
    <row r="149" spans="1:8" x14ac:dyDescent="0.3">
      <c r="A149" t="s">
        <v>363</v>
      </c>
      <c r="B149">
        <v>7.0900000000000005E-2</v>
      </c>
      <c r="C149">
        <v>0.25669999999999998</v>
      </c>
      <c r="D149">
        <v>6.59E-2</v>
      </c>
      <c r="E149">
        <v>0</v>
      </c>
      <c r="F149">
        <v>1</v>
      </c>
      <c r="G149">
        <v>2454</v>
      </c>
      <c r="H149">
        <v>223</v>
      </c>
    </row>
    <row r="150" spans="1:8" x14ac:dyDescent="0.3">
      <c r="A150" t="s">
        <v>364</v>
      </c>
      <c r="B150">
        <v>7.2529999999999997E-2</v>
      </c>
      <c r="C150">
        <v>0.25940000000000002</v>
      </c>
      <c r="D150">
        <v>6.7299999999999999E-2</v>
      </c>
      <c r="E150">
        <v>0</v>
      </c>
      <c r="F150">
        <v>1</v>
      </c>
      <c r="G150">
        <v>2454</v>
      </c>
      <c r="H150">
        <v>223</v>
      </c>
    </row>
    <row r="151" spans="1:8" x14ac:dyDescent="0.3">
      <c r="A151" t="s">
        <v>365</v>
      </c>
      <c r="B151">
        <v>0.2215</v>
      </c>
      <c r="C151">
        <v>8.0750000000000002E-2</v>
      </c>
      <c r="D151">
        <v>6.5209999999999999E-3</v>
      </c>
      <c r="E151">
        <v>-0.76449999999999996</v>
      </c>
      <c r="F151">
        <v>0.5161</v>
      </c>
      <c r="G151">
        <v>2454</v>
      </c>
      <c r="H151">
        <v>223</v>
      </c>
    </row>
    <row r="152" spans="1:8" x14ac:dyDescent="0.3">
      <c r="A152" t="s">
        <v>366</v>
      </c>
      <c r="B152">
        <v>0.51239999999999997</v>
      </c>
      <c r="C152">
        <v>0.28510000000000002</v>
      </c>
      <c r="D152">
        <v>8.1309999999999993E-2</v>
      </c>
      <c r="E152">
        <v>3.8470000000000002E-3</v>
      </c>
      <c r="F152">
        <v>1</v>
      </c>
      <c r="G152">
        <v>2402</v>
      </c>
      <c r="H152">
        <v>275</v>
      </c>
    </row>
    <row r="153" spans="1:8" x14ac:dyDescent="0.3">
      <c r="A153" t="s">
        <v>367</v>
      </c>
      <c r="B153">
        <v>0.38069999999999998</v>
      </c>
      <c r="C153">
        <v>0.21870000000000001</v>
      </c>
      <c r="D153">
        <v>4.7820000000000001E-2</v>
      </c>
      <c r="E153">
        <v>0</v>
      </c>
      <c r="F153">
        <v>0.94489999999999996</v>
      </c>
      <c r="G153">
        <v>2324</v>
      </c>
      <c r="H153">
        <v>353</v>
      </c>
    </row>
    <row r="154" spans="1:8" x14ac:dyDescent="0.3">
      <c r="A154" t="s">
        <v>368</v>
      </c>
      <c r="B154">
        <v>1</v>
      </c>
      <c r="C154" t="s">
        <v>206</v>
      </c>
      <c r="D154" t="s">
        <v>206</v>
      </c>
      <c r="E154">
        <v>1</v>
      </c>
      <c r="F154">
        <v>1</v>
      </c>
      <c r="G154">
        <v>64</v>
      </c>
      <c r="H154">
        <v>2613</v>
      </c>
    </row>
    <row r="155" spans="1:8" x14ac:dyDescent="0.3">
      <c r="A155" t="s">
        <v>369</v>
      </c>
      <c r="B155">
        <v>1</v>
      </c>
      <c r="C155" t="s">
        <v>206</v>
      </c>
      <c r="D155" t="s">
        <v>206</v>
      </c>
      <c r="E155">
        <v>1</v>
      </c>
      <c r="F155">
        <v>1</v>
      </c>
      <c r="G155">
        <v>54</v>
      </c>
      <c r="H155">
        <v>2623</v>
      </c>
    </row>
    <row r="156" spans="1:8" x14ac:dyDescent="0.3">
      <c r="A156" t="s">
        <v>370</v>
      </c>
      <c r="B156">
        <v>1</v>
      </c>
      <c r="C156" t="s">
        <v>206</v>
      </c>
      <c r="D156" t="s">
        <v>206</v>
      </c>
      <c r="E156">
        <v>1</v>
      </c>
      <c r="F156">
        <v>1</v>
      </c>
      <c r="G156">
        <v>12</v>
      </c>
      <c r="H156">
        <v>2665</v>
      </c>
    </row>
    <row r="157" spans="1:8" x14ac:dyDescent="0.3">
      <c r="A157" t="s">
        <v>371</v>
      </c>
      <c r="B157">
        <v>99.48</v>
      </c>
      <c r="C157">
        <v>24.56</v>
      </c>
      <c r="D157">
        <v>603.29999999999995</v>
      </c>
      <c r="E157">
        <v>21.58</v>
      </c>
      <c r="F157">
        <v>451.5</v>
      </c>
      <c r="G157">
        <v>2449</v>
      </c>
      <c r="H157">
        <v>228</v>
      </c>
    </row>
    <row r="158" spans="1:8" x14ac:dyDescent="0.3">
      <c r="A158" t="s">
        <v>372</v>
      </c>
      <c r="B158">
        <v>1.0959999999999999E-2</v>
      </c>
      <c r="C158">
        <v>9.6790000000000001E-2</v>
      </c>
      <c r="D158">
        <v>9.3679999999999996E-3</v>
      </c>
      <c r="E158">
        <v>-0.67669999999999997</v>
      </c>
      <c r="F158">
        <v>1.2649999999999999</v>
      </c>
      <c r="G158">
        <v>2438</v>
      </c>
      <c r="H158">
        <v>239</v>
      </c>
    </row>
    <row r="159" spans="1:8" x14ac:dyDescent="0.3">
      <c r="A159" t="s">
        <v>373</v>
      </c>
      <c r="B159">
        <v>0.26400000000000001</v>
      </c>
      <c r="C159">
        <v>3.2040000000000002</v>
      </c>
      <c r="D159">
        <v>10.26</v>
      </c>
      <c r="E159">
        <v>-7.6340000000000005E-2</v>
      </c>
      <c r="F159">
        <v>117.5</v>
      </c>
      <c r="G159">
        <v>2334</v>
      </c>
      <c r="H159">
        <v>343</v>
      </c>
    </row>
    <row r="160" spans="1:8" x14ac:dyDescent="0.3">
      <c r="A160" t="s">
        <v>374</v>
      </c>
      <c r="B160">
        <v>0.28489999999999999</v>
      </c>
      <c r="C160">
        <v>3.306</v>
      </c>
      <c r="D160">
        <v>10.93</v>
      </c>
      <c r="E160">
        <v>-9.6659999999999996E-2</v>
      </c>
      <c r="F160">
        <v>123.4</v>
      </c>
      <c r="G160">
        <v>2289</v>
      </c>
      <c r="H160">
        <v>388</v>
      </c>
    </row>
    <row r="161" spans="1:8" x14ac:dyDescent="0.3">
      <c r="A161" t="s">
        <v>375</v>
      </c>
      <c r="B161">
        <v>0.33210000000000001</v>
      </c>
      <c r="C161">
        <v>0.47110000000000002</v>
      </c>
      <c r="D161">
        <v>0.22189999999999999</v>
      </c>
      <c r="E161">
        <v>0</v>
      </c>
      <c r="F161">
        <v>1</v>
      </c>
      <c r="G161">
        <v>2454</v>
      </c>
      <c r="H161">
        <v>223</v>
      </c>
    </row>
    <row r="162" spans="1:8" x14ac:dyDescent="0.3">
      <c r="A162" t="s">
        <v>376</v>
      </c>
      <c r="B162">
        <v>0.40710000000000002</v>
      </c>
      <c r="C162">
        <v>0.4914</v>
      </c>
      <c r="D162">
        <v>0.24149999999999999</v>
      </c>
      <c r="E162">
        <v>0</v>
      </c>
      <c r="F162">
        <v>1</v>
      </c>
      <c r="G162">
        <v>2454</v>
      </c>
      <c r="H162">
        <v>223</v>
      </c>
    </row>
    <row r="163" spans="1:8" x14ac:dyDescent="0.3">
      <c r="A163" t="s">
        <v>377</v>
      </c>
      <c r="B163">
        <v>0.59289999999999998</v>
      </c>
      <c r="C163">
        <v>0.4914</v>
      </c>
      <c r="D163">
        <v>0.24149999999999999</v>
      </c>
      <c r="E163">
        <v>0</v>
      </c>
      <c r="F163">
        <v>1</v>
      </c>
      <c r="G163">
        <v>2454</v>
      </c>
      <c r="H163">
        <v>223</v>
      </c>
    </row>
    <row r="164" spans="1:8" x14ac:dyDescent="0.3">
      <c r="A164" t="s">
        <v>378</v>
      </c>
      <c r="B164">
        <v>0.39450000000000002</v>
      </c>
      <c r="C164">
        <v>0.48880000000000001</v>
      </c>
      <c r="D164">
        <v>0.23899999999999999</v>
      </c>
      <c r="E164">
        <v>0</v>
      </c>
      <c r="F164">
        <v>1</v>
      </c>
      <c r="G164">
        <v>2454</v>
      </c>
      <c r="H164">
        <v>223</v>
      </c>
    </row>
    <row r="165" spans="1:8" x14ac:dyDescent="0.3">
      <c r="A165" t="s">
        <v>379</v>
      </c>
      <c r="B165">
        <v>0.17730000000000001</v>
      </c>
      <c r="C165">
        <v>0.38200000000000001</v>
      </c>
      <c r="D165">
        <v>0.1459</v>
      </c>
      <c r="E165">
        <v>0</v>
      </c>
      <c r="F165">
        <v>1</v>
      </c>
      <c r="G165">
        <v>2454</v>
      </c>
      <c r="H165">
        <v>223</v>
      </c>
    </row>
    <row r="166" spans="1:8" x14ac:dyDescent="0.3">
      <c r="A166" t="s">
        <v>380</v>
      </c>
      <c r="B166">
        <v>0.218</v>
      </c>
      <c r="C166">
        <v>0.41299999999999998</v>
      </c>
      <c r="D166">
        <v>0.1706</v>
      </c>
      <c r="E166">
        <v>0</v>
      </c>
      <c r="F166">
        <v>1</v>
      </c>
      <c r="G166">
        <v>2454</v>
      </c>
      <c r="H166">
        <v>223</v>
      </c>
    </row>
    <row r="167" spans="1:8" x14ac:dyDescent="0.3">
      <c r="A167" t="s">
        <v>381</v>
      </c>
      <c r="B167">
        <v>1.9970000000000002E-2</v>
      </c>
      <c r="C167">
        <v>0.1399</v>
      </c>
      <c r="D167">
        <v>1.958E-2</v>
      </c>
      <c r="E167">
        <v>0</v>
      </c>
      <c r="F167">
        <v>1</v>
      </c>
      <c r="G167">
        <v>2454</v>
      </c>
      <c r="H167">
        <v>223</v>
      </c>
    </row>
    <row r="168" spans="1:8" x14ac:dyDescent="0.3">
      <c r="A168" t="s">
        <v>382</v>
      </c>
      <c r="B168">
        <v>3.8710000000000001E-2</v>
      </c>
      <c r="C168">
        <v>0.19289999999999999</v>
      </c>
      <c r="D168">
        <v>3.7229999999999999E-2</v>
      </c>
      <c r="E168">
        <v>0</v>
      </c>
      <c r="F168">
        <v>1</v>
      </c>
      <c r="G168">
        <v>2454</v>
      </c>
      <c r="H168">
        <v>223</v>
      </c>
    </row>
    <row r="169" spans="1:8" x14ac:dyDescent="0.3">
      <c r="A169" t="s">
        <v>383</v>
      </c>
      <c r="B169">
        <v>0.31009999999999999</v>
      </c>
      <c r="C169">
        <v>0.46260000000000001</v>
      </c>
      <c r="D169">
        <v>0.214</v>
      </c>
      <c r="E169">
        <v>0</v>
      </c>
      <c r="F169">
        <v>1</v>
      </c>
      <c r="G169">
        <v>2454</v>
      </c>
      <c r="H169">
        <v>223</v>
      </c>
    </row>
    <row r="170" spans="1:8" x14ac:dyDescent="0.3">
      <c r="A170" t="s">
        <v>384</v>
      </c>
      <c r="B170">
        <v>4.156E-2</v>
      </c>
      <c r="C170">
        <v>0.1996</v>
      </c>
      <c r="D170">
        <v>3.9849999999999997E-2</v>
      </c>
      <c r="E170">
        <v>0</v>
      </c>
      <c r="F170">
        <v>1</v>
      </c>
      <c r="G170">
        <v>2454</v>
      </c>
      <c r="H170">
        <v>223</v>
      </c>
    </row>
    <row r="171" spans="1:8" x14ac:dyDescent="0.3">
      <c r="A171" t="s">
        <v>385</v>
      </c>
      <c r="B171">
        <v>2.9340000000000001E-2</v>
      </c>
      <c r="C171">
        <v>0.16880000000000001</v>
      </c>
      <c r="D171">
        <v>2.8490000000000001E-2</v>
      </c>
      <c r="E171">
        <v>0</v>
      </c>
      <c r="F171">
        <v>1</v>
      </c>
      <c r="G171">
        <v>2454</v>
      </c>
      <c r="H171">
        <v>223</v>
      </c>
    </row>
    <row r="172" spans="1:8" x14ac:dyDescent="0.3">
      <c r="A172" t="s">
        <v>386</v>
      </c>
      <c r="B172">
        <v>0.16500000000000001</v>
      </c>
      <c r="C172">
        <v>0.37130000000000002</v>
      </c>
      <c r="D172">
        <v>0.13789999999999999</v>
      </c>
      <c r="E172">
        <v>0</v>
      </c>
      <c r="F172">
        <v>1</v>
      </c>
      <c r="G172">
        <v>2454</v>
      </c>
      <c r="H172">
        <v>223</v>
      </c>
    </row>
    <row r="173" spans="1:8" x14ac:dyDescent="0.3">
      <c r="A173" t="s">
        <v>387</v>
      </c>
      <c r="B173">
        <v>8.5570000000000004E-3</v>
      </c>
      <c r="C173">
        <v>9.2130000000000004E-2</v>
      </c>
      <c r="D173">
        <v>8.4880000000000008E-3</v>
      </c>
      <c r="E173">
        <v>0</v>
      </c>
      <c r="F173">
        <v>1</v>
      </c>
      <c r="G173">
        <v>2454</v>
      </c>
      <c r="H173">
        <v>223</v>
      </c>
    </row>
    <row r="174" spans="1:8" x14ac:dyDescent="0.3">
      <c r="A174" t="s">
        <v>388</v>
      </c>
      <c r="B174">
        <v>0.29870000000000002</v>
      </c>
      <c r="C174">
        <v>0.45779999999999998</v>
      </c>
      <c r="D174">
        <v>0.20960000000000001</v>
      </c>
      <c r="E174">
        <v>0</v>
      </c>
      <c r="F174">
        <v>1</v>
      </c>
      <c r="G174">
        <v>2454</v>
      </c>
      <c r="H174">
        <v>223</v>
      </c>
    </row>
    <row r="175" spans="1:8" x14ac:dyDescent="0.3">
      <c r="A175" t="s">
        <v>389</v>
      </c>
      <c r="B175">
        <v>9.9430000000000004E-2</v>
      </c>
      <c r="C175">
        <v>0.29930000000000001</v>
      </c>
      <c r="D175">
        <v>8.9580000000000007E-2</v>
      </c>
      <c r="E175">
        <v>0</v>
      </c>
      <c r="F175">
        <v>1</v>
      </c>
      <c r="G175">
        <v>2454</v>
      </c>
      <c r="H175">
        <v>223</v>
      </c>
    </row>
    <row r="176" spans="1:8" x14ac:dyDescent="0.3">
      <c r="A176" t="s">
        <v>390</v>
      </c>
      <c r="B176">
        <v>0.2848</v>
      </c>
      <c r="C176">
        <v>0.45140000000000002</v>
      </c>
      <c r="D176">
        <v>0.20380000000000001</v>
      </c>
      <c r="E176">
        <v>0</v>
      </c>
      <c r="F176">
        <v>1</v>
      </c>
      <c r="G176">
        <v>2454</v>
      </c>
      <c r="H176">
        <v>223</v>
      </c>
    </row>
    <row r="177" spans="1:8" x14ac:dyDescent="0.3">
      <c r="A177" t="s">
        <v>391</v>
      </c>
      <c r="B177">
        <v>0.1178</v>
      </c>
      <c r="C177">
        <v>0.32240000000000002</v>
      </c>
      <c r="D177">
        <v>0.10390000000000001</v>
      </c>
      <c r="E177">
        <v>0</v>
      </c>
      <c r="F177">
        <v>1</v>
      </c>
      <c r="G177">
        <v>2454</v>
      </c>
      <c r="H177">
        <v>223</v>
      </c>
    </row>
    <row r="178" spans="1:8" x14ac:dyDescent="0.3">
      <c r="A178" t="s">
        <v>392</v>
      </c>
      <c r="B178">
        <v>1</v>
      </c>
      <c r="C178" t="s">
        <v>206</v>
      </c>
      <c r="D178" t="s">
        <v>206</v>
      </c>
      <c r="E178">
        <v>1</v>
      </c>
      <c r="F178">
        <v>1</v>
      </c>
      <c r="G178">
        <v>2454</v>
      </c>
      <c r="H178">
        <v>223</v>
      </c>
    </row>
    <row r="179" spans="1:8" x14ac:dyDescent="0.3">
      <c r="A179" t="s">
        <v>393</v>
      </c>
      <c r="B179">
        <v>-1.282E-2</v>
      </c>
      <c r="C179">
        <v>5.2769999999999997E-2</v>
      </c>
      <c r="D179">
        <v>2.7850000000000001E-3</v>
      </c>
      <c r="E179">
        <v>-0.23910000000000001</v>
      </c>
      <c r="F179">
        <v>0.47239999999999999</v>
      </c>
      <c r="G179">
        <v>2454</v>
      </c>
      <c r="H179">
        <v>223</v>
      </c>
    </row>
    <row r="180" spans="1:8" x14ac:dyDescent="0.3">
      <c r="A180" t="s">
        <v>394</v>
      </c>
      <c r="B180" t="s">
        <v>206</v>
      </c>
      <c r="C180" t="s">
        <v>206</v>
      </c>
      <c r="D180" t="s">
        <v>206</v>
      </c>
      <c r="E180" t="s">
        <v>8</v>
      </c>
      <c r="F180" t="s">
        <v>77</v>
      </c>
      <c r="G180">
        <v>2454</v>
      </c>
      <c r="H180">
        <v>223</v>
      </c>
    </row>
    <row r="181" spans="1:8" x14ac:dyDescent="0.3">
      <c r="A181" t="s">
        <v>395</v>
      </c>
      <c r="B181">
        <v>-0.20899999999999999</v>
      </c>
      <c r="C181">
        <v>0.84699999999999998</v>
      </c>
      <c r="D181">
        <v>0.71730000000000005</v>
      </c>
      <c r="E181">
        <v>-6.5389999999999997</v>
      </c>
      <c r="F181">
        <v>13.89</v>
      </c>
      <c r="G181">
        <v>2449</v>
      </c>
      <c r="H181">
        <v>228</v>
      </c>
    </row>
    <row r="182" spans="1:8" x14ac:dyDescent="0.3">
      <c r="A182" t="s">
        <v>396</v>
      </c>
      <c r="B182" s="16">
        <v>679800000000</v>
      </c>
      <c r="C182" s="16">
        <v>1869000000000</v>
      </c>
      <c r="D182" s="16">
        <v>3.493E+24</v>
      </c>
      <c r="E182" s="16">
        <v>1171000000</v>
      </c>
      <c r="F182" s="16">
        <v>21380000000000</v>
      </c>
      <c r="G182">
        <v>2409</v>
      </c>
      <c r="H182">
        <v>268</v>
      </c>
    </row>
    <row r="183" spans="1:8" x14ac:dyDescent="0.3">
      <c r="A183" t="s">
        <v>397</v>
      </c>
      <c r="B183" s="16">
        <v>62520000000</v>
      </c>
      <c r="C183" s="16">
        <v>258900000000</v>
      </c>
      <c r="D183" s="16">
        <v>6.704E+22</v>
      </c>
      <c r="E183" s="16">
        <v>26190000</v>
      </c>
      <c r="F183" s="16">
        <v>3859000000000</v>
      </c>
      <c r="G183">
        <v>2453</v>
      </c>
      <c r="H183">
        <v>224</v>
      </c>
    </row>
    <row r="184" spans="1:8" x14ac:dyDescent="0.3">
      <c r="A184" t="s">
        <v>398</v>
      </c>
      <c r="B184">
        <v>12.32</v>
      </c>
      <c r="C184">
        <v>13.93</v>
      </c>
      <c r="D184">
        <v>194.2</v>
      </c>
      <c r="E184">
        <v>9.6589999999999995E-2</v>
      </c>
      <c r="F184">
        <v>142.5</v>
      </c>
      <c r="G184">
        <v>2408</v>
      </c>
      <c r="H184">
        <v>269</v>
      </c>
    </row>
    <row r="185" spans="1:8" x14ac:dyDescent="0.3">
      <c r="A185" t="s">
        <v>399</v>
      </c>
      <c r="B185">
        <v>0.249</v>
      </c>
      <c r="C185">
        <v>0.4325</v>
      </c>
      <c r="D185">
        <v>0.18709999999999999</v>
      </c>
      <c r="E185">
        <v>0</v>
      </c>
      <c r="F185">
        <v>1</v>
      </c>
      <c r="G185">
        <v>2402</v>
      </c>
      <c r="H185">
        <v>275</v>
      </c>
    </row>
    <row r="186" spans="1:8" x14ac:dyDescent="0.3">
      <c r="A186" t="s">
        <v>400</v>
      </c>
      <c r="B186">
        <v>0.26979999999999998</v>
      </c>
      <c r="C186">
        <v>0.44390000000000002</v>
      </c>
      <c r="D186">
        <v>0.1971</v>
      </c>
      <c r="E186">
        <v>0</v>
      </c>
      <c r="F186">
        <v>1</v>
      </c>
      <c r="G186">
        <v>2402</v>
      </c>
      <c r="H186">
        <v>275</v>
      </c>
    </row>
    <row r="187" spans="1:8" x14ac:dyDescent="0.3">
      <c r="A187" t="s">
        <v>0</v>
      </c>
      <c r="B187" t="s">
        <v>206</v>
      </c>
      <c r="C187" t="s">
        <v>206</v>
      </c>
      <c r="D187" t="s">
        <v>206</v>
      </c>
      <c r="E187" t="s">
        <v>8</v>
      </c>
      <c r="F187" t="s">
        <v>77</v>
      </c>
      <c r="G187">
        <v>2597</v>
      </c>
      <c r="H187">
        <v>80</v>
      </c>
    </row>
    <row r="188" spans="1:8" x14ac:dyDescent="0.3">
      <c r="A188" t="s">
        <v>401</v>
      </c>
      <c r="B188">
        <v>2.0789999999999999E-2</v>
      </c>
      <c r="C188">
        <v>0.14269999999999999</v>
      </c>
      <c r="D188">
        <v>2.0369999999999999E-2</v>
      </c>
      <c r="E188">
        <v>0</v>
      </c>
      <c r="F188">
        <v>1</v>
      </c>
      <c r="G188">
        <v>2597</v>
      </c>
      <c r="H188">
        <v>80</v>
      </c>
    </row>
    <row r="189" spans="1:8" x14ac:dyDescent="0.3">
      <c r="A189" t="s">
        <v>402</v>
      </c>
      <c r="B189">
        <v>4.6210000000000001E-3</v>
      </c>
      <c r="C189">
        <v>6.7830000000000001E-2</v>
      </c>
      <c r="D189">
        <v>4.6010000000000001E-3</v>
      </c>
      <c r="E189">
        <v>0</v>
      </c>
      <c r="F189">
        <v>1</v>
      </c>
      <c r="G189">
        <v>2597</v>
      </c>
      <c r="H189">
        <v>80</v>
      </c>
    </row>
    <row r="190" spans="1:8" x14ac:dyDescent="0.3">
      <c r="A190" t="s">
        <v>403</v>
      </c>
      <c r="B190">
        <v>6.5459999999999997E-3</v>
      </c>
      <c r="C190">
        <v>8.0659999999999996E-2</v>
      </c>
      <c r="D190">
        <v>6.5059999999999996E-3</v>
      </c>
      <c r="E190">
        <v>0</v>
      </c>
      <c r="F190">
        <v>1</v>
      </c>
      <c r="G190">
        <v>2597</v>
      </c>
      <c r="H190">
        <v>80</v>
      </c>
    </row>
  </sheetData>
  <autoFilter ref="A1:H190" xr:uid="{B7E02403-5167-439A-8B2A-30CB82164F98}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6DC1ED-30A1-48C6-9F1F-F9431EC2E0E5}">
  <sheetPr filterMode="1"/>
  <dimension ref="A1:D71"/>
  <sheetViews>
    <sheetView workbookViewId="0">
      <selection activeCell="J33" sqref="J33"/>
    </sheetView>
  </sheetViews>
  <sheetFormatPr defaultRowHeight="14.4" x14ac:dyDescent="0.3"/>
  <cols>
    <col min="1" max="1" width="16.5546875" customWidth="1"/>
    <col min="2" max="2" width="9.44140625" customWidth="1"/>
    <col min="3" max="3" width="8.5546875" customWidth="1"/>
    <col min="4" max="4" width="17.6640625" customWidth="1"/>
  </cols>
  <sheetData>
    <row r="1" spans="1:4" x14ac:dyDescent="0.3">
      <c r="A1" s="2" t="s">
        <v>93</v>
      </c>
      <c r="B1" s="2" t="s">
        <v>417</v>
      </c>
      <c r="C1" s="2" t="s">
        <v>418</v>
      </c>
      <c r="D1" s="2" t="s">
        <v>419</v>
      </c>
    </row>
    <row r="2" spans="1:4" hidden="1" x14ac:dyDescent="0.3">
      <c r="A2" t="s">
        <v>8</v>
      </c>
      <c r="B2">
        <v>0.99876159857940106</v>
      </c>
      <c r="C2">
        <v>1.2147714636809901</v>
      </c>
      <c r="D2" t="s">
        <v>415</v>
      </c>
    </row>
    <row r="3" spans="1:4" hidden="1" x14ac:dyDescent="0.3">
      <c r="A3" t="s">
        <v>9</v>
      </c>
      <c r="B3">
        <v>0.94147196765195795</v>
      </c>
      <c r="C3">
        <v>1.3525226409218001</v>
      </c>
      <c r="D3" t="s">
        <v>415</v>
      </c>
    </row>
    <row r="4" spans="1:4" hidden="1" x14ac:dyDescent="0.3">
      <c r="A4" t="s">
        <v>10</v>
      </c>
      <c r="B4">
        <v>0.75554105397909599</v>
      </c>
      <c r="C4">
        <v>0.96620594639523005</v>
      </c>
      <c r="D4" t="s">
        <v>415</v>
      </c>
    </row>
    <row r="5" spans="1:4" hidden="1" x14ac:dyDescent="0.3">
      <c r="A5" t="s">
        <v>11</v>
      </c>
      <c r="B5">
        <v>0.91633498989127604</v>
      </c>
      <c r="C5">
        <v>1.1584800950420899</v>
      </c>
      <c r="D5" t="s">
        <v>415</v>
      </c>
    </row>
    <row r="6" spans="1:4" x14ac:dyDescent="0.3">
      <c r="A6" t="s">
        <v>12</v>
      </c>
      <c r="B6">
        <v>1.0682769675653501</v>
      </c>
      <c r="C6">
        <v>1.7996377940745301</v>
      </c>
      <c r="D6" t="s">
        <v>416</v>
      </c>
    </row>
    <row r="7" spans="1:4" x14ac:dyDescent="0.3">
      <c r="A7" t="s">
        <v>13</v>
      </c>
      <c r="B7">
        <v>1.22752898771936</v>
      </c>
      <c r="C7">
        <v>2.3580917262410201</v>
      </c>
      <c r="D7" t="s">
        <v>416</v>
      </c>
    </row>
    <row r="8" spans="1:4" x14ac:dyDescent="0.3">
      <c r="A8" t="s">
        <v>14</v>
      </c>
      <c r="B8">
        <v>1.23908339209469</v>
      </c>
      <c r="C8">
        <v>1.5089190714440599</v>
      </c>
      <c r="D8" t="s">
        <v>416</v>
      </c>
    </row>
    <row r="9" spans="1:4" x14ac:dyDescent="0.3">
      <c r="A9" t="s">
        <v>15</v>
      </c>
      <c r="B9">
        <v>1.08587032385174</v>
      </c>
      <c r="C9">
        <v>2.0634976962567699</v>
      </c>
      <c r="D9" t="s">
        <v>416</v>
      </c>
    </row>
    <row r="10" spans="1:4" hidden="1" x14ac:dyDescent="0.3">
      <c r="A10" t="s">
        <v>16</v>
      </c>
      <c r="B10">
        <v>0.92858434759942399</v>
      </c>
      <c r="C10">
        <v>0.53050965804899497</v>
      </c>
      <c r="D10" t="s">
        <v>415</v>
      </c>
    </row>
    <row r="11" spans="1:4" hidden="1" x14ac:dyDescent="0.3">
      <c r="A11" t="s">
        <v>17</v>
      </c>
      <c r="B11">
        <v>0.60806548102104896</v>
      </c>
      <c r="C11">
        <v>0.611361752369316</v>
      </c>
      <c r="D11" t="s">
        <v>415</v>
      </c>
    </row>
    <row r="12" spans="1:4" hidden="1" x14ac:dyDescent="0.3">
      <c r="A12" t="s">
        <v>18</v>
      </c>
      <c r="B12">
        <v>0.81949450154445702</v>
      </c>
      <c r="C12">
        <v>0.87808197980531599</v>
      </c>
      <c r="D12" t="s">
        <v>415</v>
      </c>
    </row>
    <row r="13" spans="1:4" x14ac:dyDescent="0.3">
      <c r="A13" t="s">
        <v>19</v>
      </c>
      <c r="B13">
        <v>1.29233100591351</v>
      </c>
      <c r="C13">
        <v>2.1075427353027001</v>
      </c>
      <c r="D13" t="s">
        <v>416</v>
      </c>
    </row>
    <row r="14" spans="1:4" hidden="1" x14ac:dyDescent="0.3">
      <c r="A14" t="s">
        <v>20</v>
      </c>
      <c r="B14">
        <v>0.92507509194909898</v>
      </c>
      <c r="C14">
        <v>1.4390288256146999</v>
      </c>
      <c r="D14" t="s">
        <v>415</v>
      </c>
    </row>
    <row r="15" spans="1:4" hidden="1" x14ac:dyDescent="0.3">
      <c r="A15" t="s">
        <v>21</v>
      </c>
      <c r="B15">
        <v>0.881952620974368</v>
      </c>
      <c r="C15">
        <v>1.3011072254062599</v>
      </c>
      <c r="D15" t="s">
        <v>415</v>
      </c>
    </row>
    <row r="16" spans="1:4" hidden="1" x14ac:dyDescent="0.3">
      <c r="A16" t="s">
        <v>22</v>
      </c>
      <c r="B16">
        <v>0.76877481521440405</v>
      </c>
      <c r="C16">
        <v>0.87756668924394599</v>
      </c>
      <c r="D16" t="s">
        <v>415</v>
      </c>
    </row>
    <row r="17" spans="1:4" x14ac:dyDescent="0.3">
      <c r="A17" t="s">
        <v>23</v>
      </c>
      <c r="B17">
        <v>1.0288232415470799</v>
      </c>
      <c r="C17">
        <v>1.5921675825342001</v>
      </c>
      <c r="D17" t="s">
        <v>416</v>
      </c>
    </row>
    <row r="18" spans="1:4" x14ac:dyDescent="0.3">
      <c r="A18" t="s">
        <v>24</v>
      </c>
      <c r="B18">
        <v>1.1367823944114801</v>
      </c>
      <c r="C18">
        <v>2.31694207096522</v>
      </c>
      <c r="D18" t="s">
        <v>416</v>
      </c>
    </row>
    <row r="19" spans="1:4" hidden="1" x14ac:dyDescent="0.3">
      <c r="A19" t="s">
        <v>25</v>
      </c>
      <c r="B19">
        <v>0.85679275019856205</v>
      </c>
      <c r="C19">
        <v>1.14608654999237</v>
      </c>
      <c r="D19" t="s">
        <v>415</v>
      </c>
    </row>
    <row r="20" spans="1:4" hidden="1" x14ac:dyDescent="0.3">
      <c r="A20" t="s">
        <v>26</v>
      </c>
      <c r="B20">
        <v>0.67223450629178005</v>
      </c>
      <c r="C20">
        <v>0.83159086521989001</v>
      </c>
      <c r="D20" t="s">
        <v>415</v>
      </c>
    </row>
    <row r="21" spans="1:4" x14ac:dyDescent="0.3">
      <c r="A21" t="s">
        <v>27</v>
      </c>
      <c r="B21">
        <v>0.95698189593240202</v>
      </c>
      <c r="C21">
        <v>2.7342349018010199</v>
      </c>
      <c r="D21" t="s">
        <v>416</v>
      </c>
    </row>
    <row r="22" spans="1:4" hidden="1" x14ac:dyDescent="0.3">
      <c r="A22" t="s">
        <v>28</v>
      </c>
      <c r="B22">
        <v>0.953366409019206</v>
      </c>
      <c r="C22">
        <v>1.12393505542282</v>
      </c>
      <c r="D22" t="s">
        <v>415</v>
      </c>
    </row>
    <row r="23" spans="1:4" x14ac:dyDescent="0.3">
      <c r="A23" t="s">
        <v>29</v>
      </c>
      <c r="B23">
        <v>1.01147248511404</v>
      </c>
      <c r="C23">
        <v>2.2791468989906898</v>
      </c>
      <c r="D23" t="s">
        <v>416</v>
      </c>
    </row>
    <row r="24" spans="1:4" x14ac:dyDescent="0.3">
      <c r="A24" t="s">
        <v>30</v>
      </c>
      <c r="B24">
        <v>1.26080011904721</v>
      </c>
      <c r="C24">
        <v>1.4164571493909499</v>
      </c>
      <c r="D24" t="s">
        <v>416</v>
      </c>
    </row>
    <row r="25" spans="1:4" hidden="1" x14ac:dyDescent="0.3">
      <c r="A25" t="s">
        <v>31</v>
      </c>
      <c r="B25">
        <v>0.95196893361157797</v>
      </c>
      <c r="C25">
        <v>1.35888411395533</v>
      </c>
      <c r="D25" t="s">
        <v>415</v>
      </c>
    </row>
    <row r="26" spans="1:4" hidden="1" x14ac:dyDescent="0.3">
      <c r="A26" t="s">
        <v>32</v>
      </c>
      <c r="B26">
        <v>0.92453424321089905</v>
      </c>
      <c r="C26">
        <v>0.92746536934205004</v>
      </c>
      <c r="D26" t="s">
        <v>415</v>
      </c>
    </row>
    <row r="27" spans="1:4" hidden="1" x14ac:dyDescent="0.3">
      <c r="A27" t="s">
        <v>33</v>
      </c>
      <c r="B27">
        <v>0.88283160812926897</v>
      </c>
      <c r="C27">
        <v>0.93466518129660303</v>
      </c>
      <c r="D27" t="s">
        <v>415</v>
      </c>
    </row>
    <row r="28" spans="1:4" hidden="1" x14ac:dyDescent="0.3">
      <c r="A28" t="s">
        <v>34</v>
      </c>
      <c r="B28">
        <v>0.93514063272066095</v>
      </c>
      <c r="C28">
        <v>0.43495443714318399</v>
      </c>
      <c r="D28" t="s">
        <v>415</v>
      </c>
    </row>
    <row r="29" spans="1:4" hidden="1" x14ac:dyDescent="0.3">
      <c r="A29" t="s">
        <v>35</v>
      </c>
      <c r="B29">
        <v>0.92785894037146899</v>
      </c>
      <c r="C29">
        <v>1.3457966308142</v>
      </c>
      <c r="D29" t="s">
        <v>415</v>
      </c>
    </row>
    <row r="30" spans="1:4" hidden="1" x14ac:dyDescent="0.3">
      <c r="A30" t="s">
        <v>36</v>
      </c>
      <c r="B30">
        <v>0.55238285467454795</v>
      </c>
      <c r="C30">
        <v>0.55228932479485005</v>
      </c>
      <c r="D30" t="s">
        <v>415</v>
      </c>
    </row>
    <row r="31" spans="1:4" hidden="1" x14ac:dyDescent="0.3">
      <c r="A31" t="s">
        <v>37</v>
      </c>
      <c r="B31">
        <v>0.69324530197508105</v>
      </c>
      <c r="C31">
        <v>0.59506012190687196</v>
      </c>
      <c r="D31" t="s">
        <v>415</v>
      </c>
    </row>
    <row r="32" spans="1:4" x14ac:dyDescent="0.3">
      <c r="A32" t="s">
        <v>38</v>
      </c>
      <c r="B32">
        <v>1.37024068031897</v>
      </c>
      <c r="C32">
        <v>1.5634263178622501</v>
      </c>
      <c r="D32" t="s">
        <v>416</v>
      </c>
    </row>
    <row r="33" spans="1:4" x14ac:dyDescent="0.3">
      <c r="A33" t="s">
        <v>39</v>
      </c>
      <c r="B33">
        <v>1.0726391838854701</v>
      </c>
      <c r="C33">
        <v>1.78019128711476</v>
      </c>
      <c r="D33" t="s">
        <v>416</v>
      </c>
    </row>
    <row r="34" spans="1:4" hidden="1" x14ac:dyDescent="0.3">
      <c r="A34" t="s">
        <v>40</v>
      </c>
      <c r="B34">
        <v>0.98049894348643896</v>
      </c>
      <c r="C34">
        <v>1.1955232179983699</v>
      </c>
      <c r="D34" t="s">
        <v>415</v>
      </c>
    </row>
    <row r="35" spans="1:4" hidden="1" x14ac:dyDescent="0.3">
      <c r="A35" t="s">
        <v>41</v>
      </c>
      <c r="B35">
        <v>0.87016808184877703</v>
      </c>
      <c r="C35">
        <v>0.99087715179056501</v>
      </c>
      <c r="D35" t="s">
        <v>415</v>
      </c>
    </row>
    <row r="36" spans="1:4" hidden="1" x14ac:dyDescent="0.3">
      <c r="A36" t="s">
        <v>42</v>
      </c>
      <c r="B36">
        <v>0.92690684293256798</v>
      </c>
      <c r="C36">
        <v>1.4416940407944301</v>
      </c>
      <c r="D36" t="s">
        <v>415</v>
      </c>
    </row>
    <row r="37" spans="1:4" x14ac:dyDescent="0.3">
      <c r="A37" t="s">
        <v>43</v>
      </c>
      <c r="B37">
        <v>2.06704107803434</v>
      </c>
      <c r="C37">
        <v>2.2808125713378602</v>
      </c>
      <c r="D37" t="s">
        <v>416</v>
      </c>
    </row>
    <row r="38" spans="1:4" x14ac:dyDescent="0.3">
      <c r="A38" t="s">
        <v>44</v>
      </c>
      <c r="B38">
        <v>1.3208409996482999</v>
      </c>
      <c r="C38">
        <v>1.6152205005518701</v>
      </c>
      <c r="D38" t="s">
        <v>416</v>
      </c>
    </row>
    <row r="39" spans="1:4" hidden="1" x14ac:dyDescent="0.3">
      <c r="A39" t="s">
        <v>45</v>
      </c>
      <c r="B39">
        <v>0.66981390000898</v>
      </c>
      <c r="C39">
        <v>0.73774994069284505</v>
      </c>
      <c r="D39" t="s">
        <v>415</v>
      </c>
    </row>
    <row r="40" spans="1:4" hidden="1" x14ac:dyDescent="0.3">
      <c r="A40" t="s">
        <v>46</v>
      </c>
      <c r="B40">
        <v>0.55053906912632</v>
      </c>
      <c r="C40">
        <v>0.64644429058575903</v>
      </c>
      <c r="D40" t="s">
        <v>415</v>
      </c>
    </row>
    <row r="41" spans="1:4" hidden="1" x14ac:dyDescent="0.3">
      <c r="A41" t="s">
        <v>47</v>
      </c>
      <c r="B41">
        <v>0.33937518534805</v>
      </c>
      <c r="C41">
        <v>0.36310611128599701</v>
      </c>
      <c r="D41" t="s">
        <v>415</v>
      </c>
    </row>
    <row r="42" spans="1:4" hidden="1" x14ac:dyDescent="0.3">
      <c r="A42" t="s">
        <v>48</v>
      </c>
      <c r="B42">
        <v>0.98763256953821599</v>
      </c>
      <c r="C42">
        <v>1.5550450273626899</v>
      </c>
      <c r="D42" t="s">
        <v>415</v>
      </c>
    </row>
    <row r="43" spans="1:4" hidden="1" x14ac:dyDescent="0.3">
      <c r="A43" t="s">
        <v>49</v>
      </c>
      <c r="B43">
        <v>0.67435945855949897</v>
      </c>
      <c r="C43">
        <v>0.775004298297302</v>
      </c>
      <c r="D43" t="s">
        <v>415</v>
      </c>
    </row>
    <row r="44" spans="1:4" x14ac:dyDescent="0.3">
      <c r="A44" t="s">
        <v>50</v>
      </c>
      <c r="B44">
        <v>1.03716996218522</v>
      </c>
      <c r="C44">
        <v>1.8414417077649901</v>
      </c>
      <c r="D44" t="s">
        <v>416</v>
      </c>
    </row>
    <row r="45" spans="1:4" hidden="1" x14ac:dyDescent="0.3">
      <c r="A45" t="s">
        <v>51</v>
      </c>
      <c r="B45">
        <v>0.472943377105629</v>
      </c>
      <c r="C45">
        <v>0.542578761419092</v>
      </c>
      <c r="D45" t="s">
        <v>415</v>
      </c>
    </row>
    <row r="46" spans="1:4" hidden="1" x14ac:dyDescent="0.3">
      <c r="A46" t="s">
        <v>52</v>
      </c>
      <c r="B46">
        <v>0.79932997456525401</v>
      </c>
      <c r="C46">
        <v>0.81208250707519802</v>
      </c>
      <c r="D46" t="s">
        <v>415</v>
      </c>
    </row>
    <row r="47" spans="1:4" x14ac:dyDescent="0.3">
      <c r="A47" t="s">
        <v>53</v>
      </c>
      <c r="B47">
        <v>1.2630139213086999</v>
      </c>
      <c r="C47">
        <v>1.8424327816875301</v>
      </c>
      <c r="D47" t="s">
        <v>416</v>
      </c>
    </row>
    <row r="48" spans="1:4" x14ac:dyDescent="0.3">
      <c r="A48" t="s">
        <v>54</v>
      </c>
      <c r="B48">
        <v>1.0097925541201</v>
      </c>
      <c r="C48">
        <v>1.8391143577983899</v>
      </c>
      <c r="D48" t="s">
        <v>416</v>
      </c>
    </row>
    <row r="49" spans="1:4" hidden="1" x14ac:dyDescent="0.3">
      <c r="A49" t="s">
        <v>55</v>
      </c>
      <c r="B49">
        <v>0.81032259211031499</v>
      </c>
      <c r="C49">
        <v>1.0710484832851199</v>
      </c>
      <c r="D49" t="s">
        <v>415</v>
      </c>
    </row>
    <row r="50" spans="1:4" hidden="1" x14ac:dyDescent="0.3">
      <c r="A50" t="s">
        <v>56</v>
      </c>
      <c r="B50">
        <v>0.97958858096967605</v>
      </c>
      <c r="C50">
        <v>1.4275576095895499</v>
      </c>
      <c r="D50" t="s">
        <v>415</v>
      </c>
    </row>
    <row r="51" spans="1:4" hidden="1" x14ac:dyDescent="0.3">
      <c r="A51" t="s">
        <v>57</v>
      </c>
      <c r="B51">
        <v>0.55793204542784702</v>
      </c>
      <c r="C51">
        <v>0.655739131564686</v>
      </c>
      <c r="D51" t="s">
        <v>415</v>
      </c>
    </row>
    <row r="52" spans="1:4" hidden="1" x14ac:dyDescent="0.3">
      <c r="A52" t="s">
        <v>58</v>
      </c>
      <c r="B52">
        <v>0.83634935816140898</v>
      </c>
      <c r="C52">
        <v>1.1450469656738</v>
      </c>
      <c r="D52" t="s">
        <v>415</v>
      </c>
    </row>
    <row r="53" spans="1:4" hidden="1" x14ac:dyDescent="0.3">
      <c r="A53" t="s">
        <v>59</v>
      </c>
      <c r="B53">
        <v>0.95674264645196305</v>
      </c>
      <c r="C53">
        <v>1.3569873497486</v>
      </c>
      <c r="D53" t="s">
        <v>415</v>
      </c>
    </row>
    <row r="54" spans="1:4" hidden="1" x14ac:dyDescent="0.3">
      <c r="A54" t="s">
        <v>60</v>
      </c>
      <c r="B54">
        <v>0.84441104478790296</v>
      </c>
      <c r="C54">
        <v>1.01651343051349</v>
      </c>
      <c r="D54" t="s">
        <v>415</v>
      </c>
    </row>
    <row r="55" spans="1:4" x14ac:dyDescent="0.3">
      <c r="A55" t="s">
        <v>61</v>
      </c>
      <c r="B55">
        <v>1.1344112417071199</v>
      </c>
      <c r="C55">
        <v>1.9200874291957</v>
      </c>
      <c r="D55" t="s">
        <v>416</v>
      </c>
    </row>
    <row r="56" spans="1:4" x14ac:dyDescent="0.3">
      <c r="A56" t="s">
        <v>62</v>
      </c>
      <c r="B56">
        <v>1.13106753998015</v>
      </c>
      <c r="C56">
        <v>1.9191516815198499</v>
      </c>
      <c r="D56" t="s">
        <v>416</v>
      </c>
    </row>
    <row r="57" spans="1:4" hidden="1" x14ac:dyDescent="0.3">
      <c r="A57" t="s">
        <v>63</v>
      </c>
      <c r="B57">
        <v>0.90746986835427901</v>
      </c>
      <c r="C57">
        <v>0.959818689686744</v>
      </c>
      <c r="D57" t="s">
        <v>415</v>
      </c>
    </row>
    <row r="58" spans="1:4" hidden="1" x14ac:dyDescent="0.3">
      <c r="A58" t="s">
        <v>64</v>
      </c>
      <c r="B58">
        <v>0.81849797709771999</v>
      </c>
      <c r="C58">
        <v>0.95656481259028003</v>
      </c>
      <c r="D58" t="s">
        <v>415</v>
      </c>
    </row>
    <row r="59" spans="1:4" hidden="1" x14ac:dyDescent="0.3">
      <c r="A59" t="s">
        <v>65</v>
      </c>
      <c r="B59">
        <v>0.77332201152652702</v>
      </c>
      <c r="C59">
        <v>0.98130768087087905</v>
      </c>
      <c r="D59" t="s">
        <v>415</v>
      </c>
    </row>
    <row r="60" spans="1:4" x14ac:dyDescent="0.3">
      <c r="A60" t="s">
        <v>66</v>
      </c>
      <c r="B60">
        <v>1.07209280842213</v>
      </c>
      <c r="C60">
        <v>1.6797079550132501</v>
      </c>
      <c r="D60" t="s">
        <v>416</v>
      </c>
    </row>
    <row r="61" spans="1:4" hidden="1" x14ac:dyDescent="0.3">
      <c r="A61" t="s">
        <v>67</v>
      </c>
      <c r="B61">
        <v>0.95122071163124899</v>
      </c>
      <c r="C61">
        <v>1.2846429864326201</v>
      </c>
      <c r="D61" t="s">
        <v>415</v>
      </c>
    </row>
    <row r="62" spans="1:4" hidden="1" x14ac:dyDescent="0.3">
      <c r="A62" t="s">
        <v>68</v>
      </c>
      <c r="B62">
        <v>0.88873876875840696</v>
      </c>
      <c r="C62">
        <v>1.2224559126985799</v>
      </c>
      <c r="D62" t="s">
        <v>415</v>
      </c>
    </row>
    <row r="63" spans="1:4" x14ac:dyDescent="0.3">
      <c r="A63" t="s">
        <v>69</v>
      </c>
      <c r="B63">
        <v>1.03874023799993</v>
      </c>
      <c r="C63">
        <v>1.24840387936099</v>
      </c>
      <c r="D63" t="s">
        <v>416</v>
      </c>
    </row>
    <row r="64" spans="1:4" hidden="1" x14ac:dyDescent="0.3">
      <c r="A64" t="s">
        <v>70</v>
      </c>
      <c r="B64">
        <v>0.614384212847086</v>
      </c>
      <c r="C64">
        <v>0.64939501406927003</v>
      </c>
      <c r="D64" t="s">
        <v>415</v>
      </c>
    </row>
    <row r="65" spans="1:4" hidden="1" x14ac:dyDescent="0.3">
      <c r="A65" t="s">
        <v>71</v>
      </c>
      <c r="B65">
        <v>0.94972897305236703</v>
      </c>
      <c r="C65">
        <v>1.32328902609982</v>
      </c>
      <c r="D65" t="s">
        <v>415</v>
      </c>
    </row>
    <row r="66" spans="1:4" hidden="1" x14ac:dyDescent="0.3">
      <c r="A66" t="s">
        <v>72</v>
      </c>
      <c r="B66">
        <v>0.38482463052935201</v>
      </c>
      <c r="C66">
        <v>0.383577083724851</v>
      </c>
      <c r="D66" t="s">
        <v>415</v>
      </c>
    </row>
    <row r="67" spans="1:4" hidden="1" x14ac:dyDescent="0.3">
      <c r="A67" t="s">
        <v>73</v>
      </c>
      <c r="B67">
        <v>0.98716619511075498</v>
      </c>
      <c r="C67">
        <v>1.7189074144386201</v>
      </c>
      <c r="D67" t="s">
        <v>415</v>
      </c>
    </row>
    <row r="68" spans="1:4" hidden="1" x14ac:dyDescent="0.3">
      <c r="A68" t="s">
        <v>74</v>
      </c>
      <c r="B68">
        <v>0.97683566584880299</v>
      </c>
      <c r="C68">
        <v>1.6911877364835799</v>
      </c>
      <c r="D68" t="s">
        <v>415</v>
      </c>
    </row>
    <row r="69" spans="1:4" x14ac:dyDescent="0.3">
      <c r="A69" t="s">
        <v>75</v>
      </c>
      <c r="B69">
        <v>1.0701291118107601</v>
      </c>
      <c r="C69">
        <v>0.70035115035689199</v>
      </c>
      <c r="D69" t="s">
        <v>416</v>
      </c>
    </row>
    <row r="70" spans="1:4" x14ac:dyDescent="0.3">
      <c r="A70" t="s">
        <v>76</v>
      </c>
      <c r="B70">
        <v>1.19982589701417</v>
      </c>
      <c r="C70">
        <v>2.6007998461836701</v>
      </c>
      <c r="D70" t="s">
        <v>416</v>
      </c>
    </row>
    <row r="71" spans="1:4" hidden="1" x14ac:dyDescent="0.3">
      <c r="A71" t="s">
        <v>77</v>
      </c>
      <c r="B71">
        <v>0.94292244492711497</v>
      </c>
      <c r="C71">
        <v>1.0085552310400701</v>
      </c>
      <c r="D71" t="s">
        <v>415</v>
      </c>
    </row>
  </sheetData>
  <autoFilter ref="A1:D71" xr:uid="{BC6DC1ED-30A1-48C6-9F1F-F9431EC2E0E5}">
    <filterColumn colId="3">
      <filters>
        <filter val="Not Stationary"/>
      </filters>
    </filterColumn>
  </autoFilter>
  <conditionalFormatting sqref="D2:D71">
    <cfRule type="cellIs" dxfId="3" priority="1" operator="equal">
      <formula>"Not Stationary "</formula>
    </cfRule>
    <cfRule type="cellIs" dxfId="2" priority="2" operator="equal">
      <formula>"Global Stationary"</formula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890C3-9FA2-4E9E-8B11-7C404F226EA2}">
  <dimension ref="A1:E71"/>
  <sheetViews>
    <sheetView workbookViewId="0">
      <selection activeCell="F24" sqref="F24"/>
    </sheetView>
  </sheetViews>
  <sheetFormatPr defaultRowHeight="14.4" x14ac:dyDescent="0.3"/>
  <cols>
    <col min="1" max="3" width="12.77734375" customWidth="1"/>
    <col min="5" max="5" width="17.5546875" customWidth="1"/>
  </cols>
  <sheetData>
    <row r="1" spans="1:5" x14ac:dyDescent="0.3">
      <c r="A1" s="2" t="s">
        <v>93</v>
      </c>
      <c r="B1" s="2" t="s">
        <v>5</v>
      </c>
      <c r="C1" s="2" t="s">
        <v>6</v>
      </c>
      <c r="E1" s="2" t="s">
        <v>1892</v>
      </c>
    </row>
    <row r="2" spans="1:5" x14ac:dyDescent="0.3">
      <c r="A2" t="s">
        <v>449</v>
      </c>
      <c r="B2" t="s">
        <v>503</v>
      </c>
      <c r="C2" t="s">
        <v>441</v>
      </c>
      <c r="E2" t="s">
        <v>508</v>
      </c>
    </row>
    <row r="3" spans="1:5" x14ac:dyDescent="0.3">
      <c r="A3" t="s">
        <v>450</v>
      </c>
      <c r="B3" t="s">
        <v>505</v>
      </c>
      <c r="C3" t="s">
        <v>442</v>
      </c>
      <c r="E3" t="s">
        <v>511</v>
      </c>
    </row>
    <row r="4" spans="1:5" x14ac:dyDescent="0.3">
      <c r="A4" t="s">
        <v>451</v>
      </c>
      <c r="B4" t="s">
        <v>506</v>
      </c>
      <c r="C4" t="s">
        <v>441</v>
      </c>
      <c r="E4" t="s">
        <v>520</v>
      </c>
    </row>
    <row r="5" spans="1:5" x14ac:dyDescent="0.3">
      <c r="A5" t="s">
        <v>452</v>
      </c>
      <c r="B5" t="s">
        <v>507</v>
      </c>
      <c r="C5" t="s">
        <v>441</v>
      </c>
      <c r="E5" t="s">
        <v>522</v>
      </c>
    </row>
    <row r="6" spans="1:5" x14ac:dyDescent="0.3">
      <c r="A6" t="s">
        <v>508</v>
      </c>
      <c r="B6" t="s">
        <v>509</v>
      </c>
      <c r="C6" t="s">
        <v>504</v>
      </c>
      <c r="E6" t="s">
        <v>526</v>
      </c>
    </row>
    <row r="7" spans="1:5" x14ac:dyDescent="0.3">
      <c r="A7" t="s">
        <v>453</v>
      </c>
      <c r="B7" t="s">
        <v>510</v>
      </c>
      <c r="C7" t="s">
        <v>441</v>
      </c>
      <c r="E7" t="s">
        <v>527</v>
      </c>
    </row>
    <row r="8" spans="1:5" x14ac:dyDescent="0.3">
      <c r="A8" t="s">
        <v>511</v>
      </c>
      <c r="B8" t="s">
        <v>503</v>
      </c>
      <c r="C8" t="s">
        <v>512</v>
      </c>
      <c r="E8" t="s">
        <v>532</v>
      </c>
    </row>
    <row r="9" spans="1:5" x14ac:dyDescent="0.3">
      <c r="A9" t="s">
        <v>454</v>
      </c>
      <c r="B9" t="s">
        <v>513</v>
      </c>
      <c r="C9" t="s">
        <v>441</v>
      </c>
      <c r="E9" t="s">
        <v>533</v>
      </c>
    </row>
    <row r="10" spans="1:5" x14ac:dyDescent="0.3">
      <c r="A10" t="s">
        <v>455</v>
      </c>
      <c r="B10" t="s">
        <v>505</v>
      </c>
      <c r="C10" t="s">
        <v>441</v>
      </c>
      <c r="E10" t="s">
        <v>534</v>
      </c>
    </row>
    <row r="11" spans="1:5" x14ac:dyDescent="0.3">
      <c r="A11" t="s">
        <v>456</v>
      </c>
      <c r="B11" t="s">
        <v>505</v>
      </c>
      <c r="C11" t="s">
        <v>443</v>
      </c>
      <c r="E11" t="s">
        <v>537</v>
      </c>
    </row>
    <row r="12" spans="1:5" x14ac:dyDescent="0.3">
      <c r="A12" t="s">
        <v>457</v>
      </c>
      <c r="B12" t="s">
        <v>514</v>
      </c>
      <c r="C12" t="s">
        <v>441</v>
      </c>
      <c r="E12" t="s">
        <v>539</v>
      </c>
    </row>
    <row r="13" spans="1:5" x14ac:dyDescent="0.3">
      <c r="A13" t="s">
        <v>458</v>
      </c>
      <c r="B13" t="s">
        <v>515</v>
      </c>
      <c r="C13" t="s">
        <v>441</v>
      </c>
      <c r="E13" t="s">
        <v>540</v>
      </c>
    </row>
    <row r="14" spans="1:5" x14ac:dyDescent="0.3">
      <c r="A14" t="s">
        <v>459</v>
      </c>
      <c r="B14" t="s">
        <v>515</v>
      </c>
      <c r="C14" t="s">
        <v>441</v>
      </c>
      <c r="E14" t="s">
        <v>542</v>
      </c>
    </row>
    <row r="15" spans="1:5" x14ac:dyDescent="0.3">
      <c r="A15" t="s">
        <v>460</v>
      </c>
      <c r="B15" t="s">
        <v>509</v>
      </c>
      <c r="C15" t="s">
        <v>441</v>
      </c>
      <c r="E15" t="s">
        <v>543</v>
      </c>
    </row>
    <row r="16" spans="1:5" x14ac:dyDescent="0.3">
      <c r="A16" t="s">
        <v>461</v>
      </c>
      <c r="B16" t="s">
        <v>516</v>
      </c>
      <c r="C16" t="s">
        <v>441</v>
      </c>
      <c r="E16" t="s">
        <v>545</v>
      </c>
    </row>
    <row r="17" spans="1:5" x14ac:dyDescent="0.3">
      <c r="A17" t="s">
        <v>462</v>
      </c>
      <c r="B17" t="s">
        <v>517</v>
      </c>
      <c r="C17" t="s">
        <v>444</v>
      </c>
      <c r="E17" t="s">
        <v>546</v>
      </c>
    </row>
    <row r="18" spans="1:5" x14ac:dyDescent="0.3">
      <c r="A18" t="s">
        <v>463</v>
      </c>
      <c r="B18" t="s">
        <v>518</v>
      </c>
      <c r="C18" t="s">
        <v>441</v>
      </c>
    </row>
    <row r="19" spans="1:5" x14ac:dyDescent="0.3">
      <c r="A19" t="s">
        <v>464</v>
      </c>
      <c r="B19" t="s">
        <v>519</v>
      </c>
      <c r="C19" t="s">
        <v>445</v>
      </c>
    </row>
    <row r="20" spans="1:5" x14ac:dyDescent="0.3">
      <c r="A20" t="s">
        <v>520</v>
      </c>
      <c r="B20" t="s">
        <v>516</v>
      </c>
      <c r="C20" t="s">
        <v>504</v>
      </c>
    </row>
    <row r="21" spans="1:5" x14ac:dyDescent="0.3">
      <c r="A21" t="s">
        <v>465</v>
      </c>
      <c r="B21" t="s">
        <v>518</v>
      </c>
      <c r="C21" t="s">
        <v>441</v>
      </c>
    </row>
    <row r="22" spans="1:5" x14ac:dyDescent="0.3">
      <c r="A22" t="s">
        <v>466</v>
      </c>
      <c r="B22" t="s">
        <v>521</v>
      </c>
      <c r="C22" t="s">
        <v>441</v>
      </c>
    </row>
    <row r="23" spans="1:5" x14ac:dyDescent="0.3">
      <c r="A23" t="s">
        <v>467</v>
      </c>
      <c r="B23" t="s">
        <v>521</v>
      </c>
      <c r="C23" t="s">
        <v>441</v>
      </c>
    </row>
    <row r="24" spans="1:5" x14ac:dyDescent="0.3">
      <c r="A24" t="s">
        <v>522</v>
      </c>
      <c r="B24" t="s">
        <v>523</v>
      </c>
      <c r="C24" t="s">
        <v>504</v>
      </c>
    </row>
    <row r="25" spans="1:5" x14ac:dyDescent="0.3">
      <c r="A25" t="s">
        <v>468</v>
      </c>
      <c r="B25" t="s">
        <v>524</v>
      </c>
      <c r="C25" t="s">
        <v>441</v>
      </c>
    </row>
    <row r="26" spans="1:5" x14ac:dyDescent="0.3">
      <c r="A26" t="s">
        <v>469</v>
      </c>
      <c r="B26" t="s">
        <v>525</v>
      </c>
      <c r="C26" t="s">
        <v>441</v>
      </c>
    </row>
    <row r="27" spans="1:5" x14ac:dyDescent="0.3">
      <c r="A27" t="s">
        <v>526</v>
      </c>
      <c r="B27" t="s">
        <v>519</v>
      </c>
      <c r="C27" t="s">
        <v>504</v>
      </c>
    </row>
    <row r="28" spans="1:5" x14ac:dyDescent="0.3">
      <c r="A28" t="s">
        <v>527</v>
      </c>
      <c r="B28" t="s">
        <v>516</v>
      </c>
      <c r="C28" t="s">
        <v>504</v>
      </c>
    </row>
    <row r="29" spans="1:5" x14ac:dyDescent="0.3">
      <c r="A29" t="s">
        <v>470</v>
      </c>
      <c r="B29" t="s">
        <v>528</v>
      </c>
      <c r="C29" t="s">
        <v>441</v>
      </c>
    </row>
    <row r="30" spans="1:5" x14ac:dyDescent="0.3">
      <c r="A30" t="s">
        <v>471</v>
      </c>
      <c r="B30" t="s">
        <v>525</v>
      </c>
      <c r="C30" t="s">
        <v>441</v>
      </c>
    </row>
    <row r="31" spans="1:5" x14ac:dyDescent="0.3">
      <c r="A31" t="s">
        <v>472</v>
      </c>
      <c r="B31" t="s">
        <v>506</v>
      </c>
      <c r="C31" t="s">
        <v>441</v>
      </c>
    </row>
    <row r="32" spans="1:5" x14ac:dyDescent="0.3">
      <c r="A32" t="s">
        <v>473</v>
      </c>
      <c r="B32" t="s">
        <v>529</v>
      </c>
      <c r="C32" t="s">
        <v>441</v>
      </c>
    </row>
    <row r="33" spans="1:3" x14ac:dyDescent="0.3">
      <c r="A33" t="s">
        <v>474</v>
      </c>
      <c r="B33" t="s">
        <v>530</v>
      </c>
      <c r="C33" t="s">
        <v>441</v>
      </c>
    </row>
    <row r="34" spans="1:3" x14ac:dyDescent="0.3">
      <c r="A34" t="s">
        <v>475</v>
      </c>
      <c r="B34" t="s">
        <v>531</v>
      </c>
      <c r="C34" t="s">
        <v>441</v>
      </c>
    </row>
    <row r="35" spans="1:3" x14ac:dyDescent="0.3">
      <c r="A35" t="s">
        <v>476</v>
      </c>
      <c r="B35" t="s">
        <v>507</v>
      </c>
      <c r="C35" t="s">
        <v>441</v>
      </c>
    </row>
    <row r="36" spans="1:3" x14ac:dyDescent="0.3">
      <c r="A36" t="s">
        <v>477</v>
      </c>
      <c r="B36" t="s">
        <v>519</v>
      </c>
      <c r="C36" t="s">
        <v>445</v>
      </c>
    </row>
    <row r="37" spans="1:3" x14ac:dyDescent="0.3">
      <c r="A37" t="s">
        <v>532</v>
      </c>
      <c r="B37" t="s">
        <v>510</v>
      </c>
      <c r="C37" t="s">
        <v>504</v>
      </c>
    </row>
    <row r="38" spans="1:3" x14ac:dyDescent="0.3">
      <c r="A38" t="s">
        <v>502</v>
      </c>
      <c r="B38" t="s">
        <v>525</v>
      </c>
      <c r="C38" t="s">
        <v>441</v>
      </c>
    </row>
    <row r="39" spans="1:3" x14ac:dyDescent="0.3">
      <c r="A39" t="s">
        <v>478</v>
      </c>
      <c r="B39" t="s">
        <v>518</v>
      </c>
      <c r="C39" t="s">
        <v>443</v>
      </c>
    </row>
    <row r="40" spans="1:3" x14ac:dyDescent="0.3">
      <c r="A40" t="s">
        <v>479</v>
      </c>
      <c r="B40" t="s">
        <v>518</v>
      </c>
      <c r="C40" t="s">
        <v>441</v>
      </c>
    </row>
    <row r="41" spans="1:3" x14ac:dyDescent="0.3">
      <c r="A41" t="s">
        <v>480</v>
      </c>
      <c r="B41" t="s">
        <v>518</v>
      </c>
      <c r="C41" t="s">
        <v>441</v>
      </c>
    </row>
    <row r="42" spans="1:3" x14ac:dyDescent="0.3">
      <c r="A42" t="s">
        <v>481</v>
      </c>
      <c r="B42" t="s">
        <v>510</v>
      </c>
      <c r="C42" t="s">
        <v>441</v>
      </c>
    </row>
    <row r="43" spans="1:3" x14ac:dyDescent="0.3">
      <c r="A43" t="s">
        <v>533</v>
      </c>
      <c r="B43" t="s">
        <v>516</v>
      </c>
      <c r="C43" t="s">
        <v>504</v>
      </c>
    </row>
    <row r="44" spans="1:3" x14ac:dyDescent="0.3">
      <c r="A44" t="s">
        <v>534</v>
      </c>
      <c r="B44" t="s">
        <v>535</v>
      </c>
      <c r="C44" t="s">
        <v>504</v>
      </c>
    </row>
    <row r="45" spans="1:3" x14ac:dyDescent="0.3">
      <c r="A45" t="s">
        <v>482</v>
      </c>
      <c r="B45" t="s">
        <v>536</v>
      </c>
      <c r="C45" t="s">
        <v>441</v>
      </c>
    </row>
    <row r="46" spans="1:3" x14ac:dyDescent="0.3">
      <c r="A46" t="s">
        <v>537</v>
      </c>
      <c r="B46" t="s">
        <v>510</v>
      </c>
      <c r="C46" t="s">
        <v>504</v>
      </c>
    </row>
    <row r="47" spans="1:3" x14ac:dyDescent="0.3">
      <c r="A47" t="s">
        <v>483</v>
      </c>
      <c r="B47" t="s">
        <v>519</v>
      </c>
      <c r="C47" t="s">
        <v>441</v>
      </c>
    </row>
    <row r="48" spans="1:3" x14ac:dyDescent="0.3">
      <c r="A48" t="s">
        <v>484</v>
      </c>
      <c r="B48" t="s">
        <v>538</v>
      </c>
      <c r="C48" t="s">
        <v>441</v>
      </c>
    </row>
    <row r="49" spans="1:3" x14ac:dyDescent="0.3">
      <c r="A49" t="s">
        <v>485</v>
      </c>
      <c r="B49" t="s">
        <v>521</v>
      </c>
      <c r="C49" t="s">
        <v>441</v>
      </c>
    </row>
    <row r="50" spans="1:3" x14ac:dyDescent="0.3">
      <c r="A50" t="s">
        <v>486</v>
      </c>
      <c r="B50" t="s">
        <v>535</v>
      </c>
      <c r="C50" t="s">
        <v>446</v>
      </c>
    </row>
    <row r="51" spans="1:3" x14ac:dyDescent="0.3">
      <c r="A51" t="s">
        <v>539</v>
      </c>
      <c r="B51" t="s">
        <v>536</v>
      </c>
      <c r="C51" t="s">
        <v>504</v>
      </c>
    </row>
    <row r="52" spans="1:3" x14ac:dyDescent="0.3">
      <c r="A52" t="s">
        <v>540</v>
      </c>
      <c r="B52" t="s">
        <v>541</v>
      </c>
      <c r="C52" t="s">
        <v>504</v>
      </c>
    </row>
    <row r="53" spans="1:3" x14ac:dyDescent="0.3">
      <c r="A53" t="s">
        <v>487</v>
      </c>
      <c r="B53" t="s">
        <v>503</v>
      </c>
      <c r="C53" t="s">
        <v>441</v>
      </c>
    </row>
    <row r="54" spans="1:3" x14ac:dyDescent="0.3">
      <c r="A54" t="s">
        <v>488</v>
      </c>
      <c r="B54" t="s">
        <v>519</v>
      </c>
      <c r="C54" t="s">
        <v>441</v>
      </c>
    </row>
    <row r="55" spans="1:3" x14ac:dyDescent="0.3">
      <c r="A55" t="s">
        <v>489</v>
      </c>
      <c r="B55" t="s">
        <v>515</v>
      </c>
      <c r="C55" t="s">
        <v>441</v>
      </c>
    </row>
    <row r="56" spans="1:3" x14ac:dyDescent="0.3">
      <c r="A56" t="s">
        <v>490</v>
      </c>
      <c r="B56" t="s">
        <v>505</v>
      </c>
      <c r="C56" t="s">
        <v>447</v>
      </c>
    </row>
    <row r="57" spans="1:3" x14ac:dyDescent="0.3">
      <c r="A57" t="s">
        <v>491</v>
      </c>
      <c r="B57" t="s">
        <v>518</v>
      </c>
      <c r="C57" t="s">
        <v>441</v>
      </c>
    </row>
    <row r="58" spans="1:3" x14ac:dyDescent="0.3">
      <c r="A58" t="s">
        <v>492</v>
      </c>
      <c r="B58" t="s">
        <v>510</v>
      </c>
      <c r="C58" t="s">
        <v>441</v>
      </c>
    </row>
    <row r="59" spans="1:3" x14ac:dyDescent="0.3">
      <c r="A59" t="s">
        <v>493</v>
      </c>
      <c r="B59" t="s">
        <v>506</v>
      </c>
      <c r="C59" t="s">
        <v>441</v>
      </c>
    </row>
    <row r="60" spans="1:3" x14ac:dyDescent="0.3">
      <c r="A60" t="s">
        <v>494</v>
      </c>
      <c r="B60" t="s">
        <v>521</v>
      </c>
      <c r="C60" t="s">
        <v>441</v>
      </c>
    </row>
    <row r="61" spans="1:3" x14ac:dyDescent="0.3">
      <c r="A61" t="s">
        <v>495</v>
      </c>
      <c r="B61" t="s">
        <v>519</v>
      </c>
      <c r="C61" t="s">
        <v>448</v>
      </c>
    </row>
    <row r="62" spans="1:3" x14ac:dyDescent="0.3">
      <c r="A62" t="s">
        <v>496</v>
      </c>
      <c r="B62" t="s">
        <v>521</v>
      </c>
      <c r="C62" t="s">
        <v>441</v>
      </c>
    </row>
    <row r="63" spans="1:3" x14ac:dyDescent="0.3">
      <c r="A63" t="s">
        <v>497</v>
      </c>
      <c r="B63" t="s">
        <v>531</v>
      </c>
      <c r="C63" t="s">
        <v>441</v>
      </c>
    </row>
    <row r="64" spans="1:3" x14ac:dyDescent="0.3">
      <c r="A64" t="s">
        <v>542</v>
      </c>
      <c r="B64" t="s">
        <v>529</v>
      </c>
      <c r="C64" t="s">
        <v>512</v>
      </c>
    </row>
    <row r="65" spans="1:3" x14ac:dyDescent="0.3">
      <c r="A65" t="s">
        <v>543</v>
      </c>
      <c r="B65" t="s">
        <v>525</v>
      </c>
      <c r="C65" t="s">
        <v>512</v>
      </c>
    </row>
    <row r="66" spans="1:3" x14ac:dyDescent="0.3">
      <c r="A66" t="s">
        <v>498</v>
      </c>
      <c r="B66" t="s">
        <v>544</v>
      </c>
      <c r="C66" t="s">
        <v>441</v>
      </c>
    </row>
    <row r="67" spans="1:3" x14ac:dyDescent="0.3">
      <c r="A67" t="s">
        <v>499</v>
      </c>
      <c r="B67" t="s">
        <v>506</v>
      </c>
      <c r="C67" t="s">
        <v>441</v>
      </c>
    </row>
    <row r="68" spans="1:3" x14ac:dyDescent="0.3">
      <c r="A68" t="s">
        <v>500</v>
      </c>
      <c r="B68" t="s">
        <v>506</v>
      </c>
      <c r="C68" t="s">
        <v>441</v>
      </c>
    </row>
    <row r="69" spans="1:3" x14ac:dyDescent="0.3">
      <c r="A69" t="s">
        <v>545</v>
      </c>
      <c r="B69" t="s">
        <v>516</v>
      </c>
      <c r="C69" t="s">
        <v>504</v>
      </c>
    </row>
    <row r="70" spans="1:3" x14ac:dyDescent="0.3">
      <c r="A70" t="s">
        <v>546</v>
      </c>
      <c r="B70" t="s">
        <v>505</v>
      </c>
      <c r="C70" t="s">
        <v>547</v>
      </c>
    </row>
    <row r="71" spans="1:3" x14ac:dyDescent="0.3">
      <c r="A71" t="s">
        <v>501</v>
      </c>
      <c r="B71" t="s">
        <v>509</v>
      </c>
      <c r="C71" t="s">
        <v>443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DBA40-0B88-4C92-9DAE-1CCF0FC06431}">
  <dimension ref="E7:G11"/>
  <sheetViews>
    <sheetView topLeftCell="A4" zoomScale="145" zoomScaleNormal="145" workbookViewId="0">
      <selection activeCell="J2" sqref="J2"/>
    </sheetView>
  </sheetViews>
  <sheetFormatPr defaultRowHeight="14.4" x14ac:dyDescent="0.3"/>
  <cols>
    <col min="2" max="2" width="10.6640625" customWidth="1"/>
    <col min="5" max="5" width="11.33203125" customWidth="1"/>
  </cols>
  <sheetData>
    <row r="7" spans="5:7" x14ac:dyDescent="0.3">
      <c r="E7" t="s">
        <v>404</v>
      </c>
      <c r="F7" s="17" t="s">
        <v>409</v>
      </c>
      <c r="G7" s="17" t="s">
        <v>410</v>
      </c>
    </row>
    <row r="8" spans="5:7" x14ac:dyDescent="0.3">
      <c r="E8" s="2" t="s">
        <v>405</v>
      </c>
      <c r="F8">
        <v>1164</v>
      </c>
      <c r="G8">
        <v>43.48</v>
      </c>
    </row>
    <row r="9" spans="5:7" x14ac:dyDescent="0.3">
      <c r="E9" s="2" t="s">
        <v>406</v>
      </c>
      <c r="F9">
        <v>1381</v>
      </c>
      <c r="G9">
        <v>51.59</v>
      </c>
    </row>
    <row r="10" spans="5:7" x14ac:dyDescent="0.3">
      <c r="E10" s="2" t="s">
        <v>407</v>
      </c>
      <c r="F10">
        <v>132</v>
      </c>
      <c r="G10">
        <v>4.931</v>
      </c>
    </row>
    <row r="11" spans="5:7" x14ac:dyDescent="0.3">
      <c r="E11" s="2" t="s">
        <v>408</v>
      </c>
      <c r="F11" s="2">
        <v>2677</v>
      </c>
      <c r="G11" s="2">
        <v>100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42D07-879B-4E5F-8382-E44FF2077A88}">
  <dimension ref="A1"/>
  <sheetViews>
    <sheetView zoomScale="70" zoomScaleNormal="70" workbookViewId="0">
      <selection activeCell="AA16" sqref="AA16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2AF52-AAD0-453B-A3C5-B5BEB70B9A2E}">
  <dimension ref="A1"/>
  <sheetViews>
    <sheetView workbookViewId="0">
      <selection activeCell="AA6" sqref="AA6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237918-EEEF-4A2F-A122-F8038725A45E}">
  <dimension ref="A1"/>
  <sheetViews>
    <sheetView topLeftCell="A79" workbookViewId="0">
      <selection activeCell="AC104" sqref="AC104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887C6-F3CD-4063-A233-06002FEF4E8F}">
  <dimension ref="AB39"/>
  <sheetViews>
    <sheetView topLeftCell="A43" workbookViewId="0">
      <selection activeCell="A42" sqref="A42"/>
    </sheetView>
  </sheetViews>
  <sheetFormatPr defaultRowHeight="14.4" x14ac:dyDescent="0.3"/>
  <sheetData>
    <row r="39" spans="28:28" x14ac:dyDescent="0.3">
      <c r="AB39" s="2" t="s">
        <v>414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963BE-99A6-457A-B447-7F45B47DF172}">
  <dimension ref="A1"/>
  <sheetViews>
    <sheetView topLeftCell="A25" zoomScale="130" zoomScaleNormal="130" workbookViewId="0">
      <selection activeCell="M45" sqref="M4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BD08A-69DD-43ED-8CC6-C4828C329B40}">
  <dimension ref="A1"/>
  <sheetViews>
    <sheetView zoomScale="145" zoomScaleNormal="145" workbookViewId="0">
      <selection activeCell="U47" sqref="U4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64EF2D-5A62-4165-B3CA-0C415ADEC964}">
  <dimension ref="A1"/>
  <sheetViews>
    <sheetView topLeftCell="AL1" workbookViewId="0">
      <selection activeCell="BJ27" sqref="BJ2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25" zoomScale="70" zoomScaleNormal="70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A37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8"/>
  <sheetViews>
    <sheetView workbookViewId="0"/>
  </sheetViews>
  <sheetFormatPr defaultRowHeight="14.4" x14ac:dyDescent="0.3"/>
  <sheetData>
    <row r="1" spans="1:8" ht="43.2" x14ac:dyDescent="0.3">
      <c r="A1" s="5" t="s">
        <v>93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</row>
    <row r="2" spans="1:8" x14ac:dyDescent="0.3">
      <c r="A2" t="s">
        <v>548</v>
      </c>
      <c r="B2">
        <v>-6.5408202482051303</v>
      </c>
      <c r="C2">
        <v>2.8229167687453001</v>
      </c>
      <c r="D2">
        <v>-11.295306</v>
      </c>
      <c r="E2">
        <v>0.46124706999999998</v>
      </c>
      <c r="F2" t="s">
        <v>549</v>
      </c>
      <c r="G2" t="s">
        <v>444</v>
      </c>
      <c r="H2">
        <v>39</v>
      </c>
    </row>
    <row r="3" spans="1:8" x14ac:dyDescent="0.3">
      <c r="A3" t="s">
        <v>449</v>
      </c>
      <c r="B3">
        <v>-0.61928169160625002</v>
      </c>
      <c r="C3">
        <v>3.81226399435142</v>
      </c>
      <c r="D3">
        <v>-13.386549</v>
      </c>
      <c r="E3">
        <v>13.851215</v>
      </c>
      <c r="F3" t="s">
        <v>503</v>
      </c>
      <c r="G3" t="s">
        <v>441</v>
      </c>
      <c r="H3">
        <v>160</v>
      </c>
    </row>
    <row r="4" spans="1:8" x14ac:dyDescent="0.3">
      <c r="A4" t="s">
        <v>450</v>
      </c>
      <c r="B4">
        <v>-11.246132103958701</v>
      </c>
      <c r="C4">
        <v>9.5444685443421395</v>
      </c>
      <c r="D4">
        <v>-52.759247999999999</v>
      </c>
      <c r="E4">
        <v>2.021668</v>
      </c>
      <c r="F4" t="s">
        <v>505</v>
      </c>
      <c r="G4" t="s">
        <v>442</v>
      </c>
      <c r="H4">
        <v>107</v>
      </c>
    </row>
    <row r="5" spans="1:8" x14ac:dyDescent="0.3">
      <c r="A5" t="s">
        <v>451</v>
      </c>
      <c r="B5">
        <v>-2.9625449474615402</v>
      </c>
      <c r="C5">
        <v>2.1665439871647698</v>
      </c>
      <c r="D5">
        <v>-7.323353</v>
      </c>
      <c r="E5">
        <v>3.5318239999999999</v>
      </c>
      <c r="F5" t="s">
        <v>506</v>
      </c>
      <c r="G5" t="s">
        <v>441</v>
      </c>
      <c r="H5">
        <v>260</v>
      </c>
    </row>
    <row r="6" spans="1:8" x14ac:dyDescent="0.3">
      <c r="A6" t="s">
        <v>452</v>
      </c>
      <c r="B6">
        <v>0.14342651083636301</v>
      </c>
      <c r="C6">
        <v>2.3813812461717698</v>
      </c>
      <c r="D6">
        <v>-6.2882832999999998</v>
      </c>
      <c r="E6">
        <v>6.9139790000000003</v>
      </c>
      <c r="F6" t="s">
        <v>507</v>
      </c>
      <c r="G6" t="s">
        <v>441</v>
      </c>
      <c r="H6">
        <v>220</v>
      </c>
    </row>
    <row r="7" spans="1:8" x14ac:dyDescent="0.3">
      <c r="A7" t="s">
        <v>508</v>
      </c>
      <c r="B7">
        <v>-5.1184545167012496</v>
      </c>
      <c r="C7">
        <v>5.2664830050650204</v>
      </c>
      <c r="D7">
        <v>-24.871078000000001</v>
      </c>
      <c r="E7">
        <v>9.2105768000000001</v>
      </c>
      <c r="F7" t="s">
        <v>509</v>
      </c>
      <c r="G7" t="s">
        <v>504</v>
      </c>
      <c r="H7">
        <v>97</v>
      </c>
    </row>
    <row r="8" spans="1:8" x14ac:dyDescent="0.3">
      <c r="A8" t="s">
        <v>453</v>
      </c>
      <c r="B8">
        <v>1.83374711266667</v>
      </c>
      <c r="C8">
        <v>3.0758628236193801</v>
      </c>
      <c r="D8">
        <v>-7.9349249999999998</v>
      </c>
      <c r="E8">
        <v>7.507409</v>
      </c>
      <c r="F8" t="s">
        <v>510</v>
      </c>
      <c r="G8" t="s">
        <v>441</v>
      </c>
      <c r="H8">
        <v>120</v>
      </c>
    </row>
    <row r="9" spans="1:8" x14ac:dyDescent="0.3">
      <c r="A9" t="s">
        <v>511</v>
      </c>
      <c r="B9">
        <v>-2.1309016197118602</v>
      </c>
      <c r="C9">
        <v>7.2006103789729101</v>
      </c>
      <c r="D9">
        <v>-17.940410971641501</v>
      </c>
      <c r="E9">
        <v>17.557437717914599</v>
      </c>
      <c r="F9" t="s">
        <v>503</v>
      </c>
      <c r="G9" t="s">
        <v>512</v>
      </c>
      <c r="H9">
        <v>140</v>
      </c>
    </row>
    <row r="10" spans="1:8" x14ac:dyDescent="0.3">
      <c r="A10" t="s">
        <v>550</v>
      </c>
      <c r="B10">
        <v>-4.9046720541379303</v>
      </c>
      <c r="C10">
        <v>2.5021011469713299</v>
      </c>
      <c r="D10">
        <v>-11.911829000000001</v>
      </c>
      <c r="E10">
        <v>-0.42639803999999998</v>
      </c>
      <c r="F10" t="s">
        <v>551</v>
      </c>
      <c r="G10" t="s">
        <v>552</v>
      </c>
      <c r="H10">
        <v>58</v>
      </c>
    </row>
    <row r="11" spans="1:8" x14ac:dyDescent="0.3">
      <c r="A11" t="s">
        <v>454</v>
      </c>
      <c r="B11">
        <v>-2.10885225627363</v>
      </c>
      <c r="C11">
        <v>2.0836459345060301</v>
      </c>
      <c r="D11">
        <v>-6.2399998307228097</v>
      </c>
      <c r="E11">
        <v>1.8921209999999999</v>
      </c>
      <c r="F11" t="s">
        <v>513</v>
      </c>
      <c r="G11" t="s">
        <v>441</v>
      </c>
      <c r="H11">
        <v>188</v>
      </c>
    </row>
    <row r="12" spans="1:8" x14ac:dyDescent="0.3">
      <c r="A12" t="s">
        <v>455</v>
      </c>
      <c r="B12">
        <v>-3.4126254611612898</v>
      </c>
      <c r="C12">
        <v>7.6137421413188102</v>
      </c>
      <c r="D12">
        <v>-25.495846</v>
      </c>
      <c r="E12">
        <v>20.421123999999999</v>
      </c>
      <c r="F12" t="s">
        <v>505</v>
      </c>
      <c r="G12" t="s">
        <v>441</v>
      </c>
      <c r="H12">
        <v>124</v>
      </c>
    </row>
    <row r="13" spans="1:8" x14ac:dyDescent="0.3">
      <c r="A13" t="s">
        <v>456</v>
      </c>
      <c r="B13">
        <v>-8.4316956351999508</v>
      </c>
      <c r="C13">
        <v>8.5324779478031907</v>
      </c>
      <c r="D13">
        <v>-58.274558001221003</v>
      </c>
      <c r="E13">
        <v>5.4171345493419203</v>
      </c>
      <c r="F13" t="s">
        <v>505</v>
      </c>
      <c r="G13" t="s">
        <v>443</v>
      </c>
      <c r="H13">
        <v>112</v>
      </c>
    </row>
    <row r="14" spans="1:8" x14ac:dyDescent="0.3">
      <c r="A14" t="s">
        <v>457</v>
      </c>
      <c r="B14">
        <v>-1.71440546078906</v>
      </c>
      <c r="C14">
        <v>1.92903376137599</v>
      </c>
      <c r="D14">
        <v>-5.1957784</v>
      </c>
      <c r="E14">
        <v>3.7150280000000002</v>
      </c>
      <c r="F14" t="s">
        <v>514</v>
      </c>
      <c r="G14" t="s">
        <v>441</v>
      </c>
      <c r="H14">
        <v>256</v>
      </c>
    </row>
    <row r="15" spans="1:8" x14ac:dyDescent="0.3">
      <c r="A15" t="s">
        <v>458</v>
      </c>
      <c r="B15">
        <v>-2.38565878975735</v>
      </c>
      <c r="C15">
        <v>3.7416728588531498</v>
      </c>
      <c r="D15">
        <v>-11.76192</v>
      </c>
      <c r="E15">
        <v>7.343248</v>
      </c>
      <c r="F15" t="s">
        <v>515</v>
      </c>
      <c r="G15" t="s">
        <v>441</v>
      </c>
      <c r="H15">
        <v>136</v>
      </c>
    </row>
    <row r="16" spans="1:8" x14ac:dyDescent="0.3">
      <c r="A16" t="s">
        <v>459</v>
      </c>
      <c r="B16">
        <v>2.70014183821641</v>
      </c>
      <c r="C16">
        <v>2.58436720779051</v>
      </c>
      <c r="D16">
        <v>-2.3721531033515899</v>
      </c>
      <c r="E16">
        <v>10.879899999999999</v>
      </c>
      <c r="F16" t="s">
        <v>515</v>
      </c>
      <c r="G16" t="s">
        <v>441</v>
      </c>
      <c r="H16">
        <v>136</v>
      </c>
    </row>
    <row r="17" spans="1:8" x14ac:dyDescent="0.3">
      <c r="A17" t="s">
        <v>460</v>
      </c>
      <c r="B17">
        <v>-3.0361785486206898</v>
      </c>
      <c r="C17">
        <v>2.0326122537153499</v>
      </c>
      <c r="D17">
        <v>-6.9483509999999997</v>
      </c>
      <c r="E17">
        <v>1.2256594999999999</v>
      </c>
      <c r="F17" t="s">
        <v>509</v>
      </c>
      <c r="G17" t="s">
        <v>441</v>
      </c>
      <c r="H17">
        <v>116</v>
      </c>
    </row>
    <row r="18" spans="1:8" x14ac:dyDescent="0.3">
      <c r="A18" t="s">
        <v>461</v>
      </c>
      <c r="B18">
        <v>-3.7585226144230801</v>
      </c>
      <c r="C18">
        <v>2.0196331068457298</v>
      </c>
      <c r="D18">
        <v>-12.19192</v>
      </c>
      <c r="E18">
        <v>0.76048199999999999</v>
      </c>
      <c r="F18" t="s">
        <v>516</v>
      </c>
      <c r="G18" t="s">
        <v>441</v>
      </c>
      <c r="H18">
        <v>104</v>
      </c>
    </row>
    <row r="19" spans="1:8" x14ac:dyDescent="0.3">
      <c r="A19" t="s">
        <v>462</v>
      </c>
      <c r="B19">
        <v>-4.4136109462666697</v>
      </c>
      <c r="C19">
        <v>4.3842803118030398</v>
      </c>
      <c r="D19">
        <v>-20.038885000000001</v>
      </c>
      <c r="E19">
        <v>4.7704237999999997</v>
      </c>
      <c r="F19" t="s">
        <v>517</v>
      </c>
      <c r="G19" t="s">
        <v>444</v>
      </c>
      <c r="H19">
        <v>120</v>
      </c>
    </row>
    <row r="20" spans="1:8" x14ac:dyDescent="0.3">
      <c r="A20" t="s">
        <v>553</v>
      </c>
      <c r="B20">
        <v>-5.9350437801204796</v>
      </c>
      <c r="C20">
        <v>3.7360534736475102</v>
      </c>
      <c r="D20">
        <v>-15.954682</v>
      </c>
      <c r="E20">
        <v>1.2475493</v>
      </c>
      <c r="F20" t="s">
        <v>554</v>
      </c>
      <c r="G20" t="s">
        <v>444</v>
      </c>
      <c r="H20">
        <v>83</v>
      </c>
    </row>
    <row r="21" spans="1:8" x14ac:dyDescent="0.3">
      <c r="A21" t="s">
        <v>463</v>
      </c>
      <c r="B21">
        <v>-1.8594153653515599</v>
      </c>
      <c r="C21">
        <v>2.8855370081923799</v>
      </c>
      <c r="D21">
        <v>-8.1298870000000001</v>
      </c>
      <c r="E21">
        <v>7.8328899999999999</v>
      </c>
      <c r="F21" t="s">
        <v>518</v>
      </c>
      <c r="G21" t="s">
        <v>441</v>
      </c>
      <c r="H21">
        <v>128</v>
      </c>
    </row>
    <row r="22" spans="1:8" x14ac:dyDescent="0.3">
      <c r="A22" t="s">
        <v>464</v>
      </c>
      <c r="B22">
        <v>2.7201375242953398</v>
      </c>
      <c r="C22">
        <v>4.7611689466098799</v>
      </c>
      <c r="D22">
        <v>-6.1549880000000003</v>
      </c>
      <c r="E22">
        <v>16.505790000000001</v>
      </c>
      <c r="F22" t="s">
        <v>519</v>
      </c>
      <c r="G22" t="s">
        <v>445</v>
      </c>
      <c r="H22">
        <v>193</v>
      </c>
    </row>
    <row r="23" spans="1:8" x14ac:dyDescent="0.3">
      <c r="A23" t="s">
        <v>520</v>
      </c>
      <c r="B23">
        <v>-3.6093804125656699</v>
      </c>
      <c r="C23">
        <v>2.2267171806206401</v>
      </c>
      <c r="D23">
        <v>-8.2302761213399798</v>
      </c>
      <c r="E23">
        <v>1.2847416221233301</v>
      </c>
      <c r="F23" t="s">
        <v>516</v>
      </c>
      <c r="G23" t="s">
        <v>504</v>
      </c>
      <c r="H23">
        <v>85</v>
      </c>
    </row>
    <row r="24" spans="1:8" x14ac:dyDescent="0.3">
      <c r="A24" t="s">
        <v>465</v>
      </c>
      <c r="B24">
        <v>-4.3477667274999998</v>
      </c>
      <c r="C24">
        <v>5.9104568595904103</v>
      </c>
      <c r="D24">
        <v>-18.793050000000001</v>
      </c>
      <c r="E24">
        <v>6.5714069000000004</v>
      </c>
      <c r="F24" t="s">
        <v>518</v>
      </c>
      <c r="G24" t="s">
        <v>441</v>
      </c>
      <c r="H24">
        <v>128</v>
      </c>
    </row>
    <row r="25" spans="1:8" x14ac:dyDescent="0.3">
      <c r="A25" t="s">
        <v>466</v>
      </c>
      <c r="B25">
        <v>0.43789589885000002</v>
      </c>
      <c r="C25">
        <v>3.5178561021942198</v>
      </c>
      <c r="D25">
        <v>-7.2580030999999998</v>
      </c>
      <c r="E25">
        <v>9.1274730000000002</v>
      </c>
      <c r="F25" t="s">
        <v>521</v>
      </c>
      <c r="G25" t="s">
        <v>441</v>
      </c>
      <c r="H25">
        <v>200</v>
      </c>
    </row>
    <row r="26" spans="1:8" x14ac:dyDescent="0.3">
      <c r="A26" t="s">
        <v>467</v>
      </c>
      <c r="B26">
        <v>3.2349716416000103E-2</v>
      </c>
      <c r="C26">
        <v>1.1902079560171901</v>
      </c>
      <c r="D26">
        <v>-3.9101050000000002</v>
      </c>
      <c r="E26">
        <v>3.7557070000000001</v>
      </c>
      <c r="F26" t="s">
        <v>521</v>
      </c>
      <c r="G26" t="s">
        <v>441</v>
      </c>
      <c r="H26">
        <v>200</v>
      </c>
    </row>
    <row r="27" spans="1:8" x14ac:dyDescent="0.3">
      <c r="A27" t="s">
        <v>522</v>
      </c>
      <c r="B27">
        <v>-10.9009016709067</v>
      </c>
      <c r="C27">
        <v>4.9154429858892197</v>
      </c>
      <c r="D27">
        <v>-29.073502000000001</v>
      </c>
      <c r="E27">
        <v>-3.7628803302145601</v>
      </c>
      <c r="F27" t="s">
        <v>523</v>
      </c>
      <c r="G27" t="s">
        <v>504</v>
      </c>
      <c r="H27">
        <v>93</v>
      </c>
    </row>
    <row r="28" spans="1:8" x14ac:dyDescent="0.3">
      <c r="A28" t="s">
        <v>468</v>
      </c>
      <c r="B28">
        <v>2.9657606313824099</v>
      </c>
      <c r="C28">
        <v>3.34994457261128</v>
      </c>
      <c r="D28">
        <v>-2.7851325999999998</v>
      </c>
      <c r="E28">
        <v>9.8917999999999999</v>
      </c>
      <c r="F28" t="s">
        <v>524</v>
      </c>
      <c r="G28" t="s">
        <v>441</v>
      </c>
      <c r="H28">
        <v>216</v>
      </c>
    </row>
    <row r="29" spans="1:8" x14ac:dyDescent="0.3">
      <c r="A29" t="s">
        <v>469</v>
      </c>
      <c r="B29">
        <v>-5.0163944699999998</v>
      </c>
      <c r="C29">
        <v>3.8058384324604999</v>
      </c>
      <c r="D29">
        <v>-16.156369999999999</v>
      </c>
      <c r="E29">
        <v>2.880544</v>
      </c>
      <c r="F29" t="s">
        <v>525</v>
      </c>
      <c r="G29" t="s">
        <v>441</v>
      </c>
      <c r="H29">
        <v>196</v>
      </c>
    </row>
    <row r="30" spans="1:8" x14ac:dyDescent="0.3">
      <c r="A30" t="s">
        <v>526</v>
      </c>
      <c r="B30">
        <v>-3.6109390613571701</v>
      </c>
      <c r="C30">
        <v>2.9692338117225101</v>
      </c>
      <c r="D30">
        <v>-13.072056</v>
      </c>
      <c r="E30">
        <v>5.7473973000000003</v>
      </c>
      <c r="F30" t="s">
        <v>519</v>
      </c>
      <c r="G30" t="s">
        <v>504</v>
      </c>
      <c r="H30">
        <v>173</v>
      </c>
    </row>
    <row r="31" spans="1:8" x14ac:dyDescent="0.3">
      <c r="A31" t="s">
        <v>527</v>
      </c>
      <c r="B31">
        <v>6.5081266958216997</v>
      </c>
      <c r="C31">
        <v>4.4360254757129702</v>
      </c>
      <c r="D31">
        <v>-1.6496234656064099</v>
      </c>
      <c r="E31">
        <v>17.995251</v>
      </c>
      <c r="F31" t="s">
        <v>516</v>
      </c>
      <c r="G31" t="s">
        <v>504</v>
      </c>
      <c r="H31">
        <v>85</v>
      </c>
    </row>
    <row r="32" spans="1:8" x14ac:dyDescent="0.3">
      <c r="A32" t="s">
        <v>470</v>
      </c>
      <c r="B32">
        <v>-3.2101946139787199</v>
      </c>
      <c r="C32">
        <v>4.8553052999230202</v>
      </c>
      <c r="D32">
        <v>-17.736059000000001</v>
      </c>
      <c r="E32">
        <v>5.3383478999999996</v>
      </c>
      <c r="F32" t="s">
        <v>528</v>
      </c>
      <c r="G32" t="s">
        <v>441</v>
      </c>
      <c r="H32">
        <v>141</v>
      </c>
    </row>
    <row r="33" spans="1:8" x14ac:dyDescent="0.3">
      <c r="A33" t="s">
        <v>471</v>
      </c>
      <c r="B33">
        <v>-3.1875662255131401</v>
      </c>
      <c r="C33">
        <v>6.9912406985094799</v>
      </c>
      <c r="D33">
        <v>-30.08616</v>
      </c>
      <c r="E33">
        <v>10.20229</v>
      </c>
      <c r="F33" t="s">
        <v>525</v>
      </c>
      <c r="G33" t="s">
        <v>441</v>
      </c>
      <c r="H33">
        <v>196</v>
      </c>
    </row>
    <row r="34" spans="1:8" x14ac:dyDescent="0.3">
      <c r="A34" t="s">
        <v>472</v>
      </c>
      <c r="B34">
        <v>-1.2791611219461501</v>
      </c>
      <c r="C34">
        <v>1.6097282674053099</v>
      </c>
      <c r="D34">
        <v>-6.3319479999999997</v>
      </c>
      <c r="E34">
        <v>9.0911693000000007</v>
      </c>
      <c r="F34" t="s">
        <v>506</v>
      </c>
      <c r="G34" t="s">
        <v>441</v>
      </c>
      <c r="H34">
        <v>260</v>
      </c>
    </row>
    <row r="35" spans="1:8" x14ac:dyDescent="0.3">
      <c r="A35" t="s">
        <v>473</v>
      </c>
      <c r="B35">
        <v>-0.79521670805304001</v>
      </c>
      <c r="C35">
        <v>3.1251976638630898</v>
      </c>
      <c r="D35">
        <v>-13.3792385458946</v>
      </c>
      <c r="E35">
        <v>8.1629179418087006</v>
      </c>
      <c r="F35" t="s">
        <v>529</v>
      </c>
      <c r="G35" t="s">
        <v>441</v>
      </c>
      <c r="H35">
        <v>176</v>
      </c>
    </row>
    <row r="36" spans="1:8" x14ac:dyDescent="0.3">
      <c r="A36" t="s">
        <v>474</v>
      </c>
      <c r="B36">
        <v>0.54750289541775699</v>
      </c>
      <c r="C36">
        <v>9.8094192377560105</v>
      </c>
      <c r="D36">
        <v>-58.295810000000003</v>
      </c>
      <c r="E36">
        <v>25.32199</v>
      </c>
      <c r="F36" t="s">
        <v>530</v>
      </c>
      <c r="G36" t="s">
        <v>441</v>
      </c>
      <c r="H36">
        <v>140</v>
      </c>
    </row>
    <row r="37" spans="1:8" x14ac:dyDescent="0.3">
      <c r="A37" t="s">
        <v>475</v>
      </c>
      <c r="B37">
        <v>-1.21780480600943</v>
      </c>
      <c r="C37">
        <v>5.5531150572225698</v>
      </c>
      <c r="D37">
        <v>-16.826794</v>
      </c>
      <c r="E37">
        <v>16.256758000000001</v>
      </c>
      <c r="F37" t="s">
        <v>531</v>
      </c>
      <c r="G37" t="s">
        <v>441</v>
      </c>
      <c r="H37">
        <v>212</v>
      </c>
    </row>
    <row r="38" spans="1:8" x14ac:dyDescent="0.3">
      <c r="A38" t="s">
        <v>476</v>
      </c>
      <c r="B38">
        <v>4.3409945181818602E-3</v>
      </c>
      <c r="C38">
        <v>2.0009873370339499</v>
      </c>
      <c r="D38">
        <v>-5.1666974000000003</v>
      </c>
      <c r="E38">
        <v>5.0275129999999999</v>
      </c>
      <c r="F38" t="s">
        <v>507</v>
      </c>
      <c r="G38" t="s">
        <v>441</v>
      </c>
      <c r="H38">
        <v>220</v>
      </c>
    </row>
    <row r="39" spans="1:8" x14ac:dyDescent="0.3">
      <c r="A39" t="s">
        <v>477</v>
      </c>
      <c r="B39">
        <v>2.53142998280829</v>
      </c>
      <c r="C39">
        <v>1.3760581923000601</v>
      </c>
      <c r="D39">
        <v>-1.8270287999999999</v>
      </c>
      <c r="E39">
        <v>5.2951280000000001</v>
      </c>
      <c r="F39" t="s">
        <v>519</v>
      </c>
      <c r="G39" t="s">
        <v>445</v>
      </c>
      <c r="H39">
        <v>193</v>
      </c>
    </row>
    <row r="40" spans="1:8" x14ac:dyDescent="0.3">
      <c r="A40" t="s">
        <v>532</v>
      </c>
      <c r="B40">
        <v>-1.5556029490871599</v>
      </c>
      <c r="C40">
        <v>4.8910190825802298</v>
      </c>
      <c r="D40">
        <v>-11.775603</v>
      </c>
      <c r="E40">
        <v>11.858095527474999</v>
      </c>
      <c r="F40" t="s">
        <v>510</v>
      </c>
      <c r="G40" t="s">
        <v>504</v>
      </c>
      <c r="H40">
        <v>101</v>
      </c>
    </row>
    <row r="41" spans="1:8" x14ac:dyDescent="0.3">
      <c r="A41" t="s">
        <v>502</v>
      </c>
      <c r="B41">
        <v>0.97157694862244903</v>
      </c>
      <c r="C41">
        <v>4.3017845022009702</v>
      </c>
      <c r="D41">
        <v>-13.06067</v>
      </c>
      <c r="E41">
        <v>15.22481</v>
      </c>
      <c r="F41" t="s">
        <v>525</v>
      </c>
      <c r="G41" t="s">
        <v>441</v>
      </c>
      <c r="H41">
        <v>196</v>
      </c>
    </row>
    <row r="42" spans="1:8" x14ac:dyDescent="0.3">
      <c r="A42" t="s">
        <v>478</v>
      </c>
      <c r="B42">
        <v>-9.7214632112392998</v>
      </c>
      <c r="C42">
        <v>8.9242774916369694</v>
      </c>
      <c r="D42">
        <v>-34.827787502090302</v>
      </c>
      <c r="E42">
        <v>16.060994552209898</v>
      </c>
      <c r="F42" t="s">
        <v>518</v>
      </c>
      <c r="G42" t="s">
        <v>443</v>
      </c>
      <c r="H42">
        <v>116</v>
      </c>
    </row>
    <row r="43" spans="1:8" x14ac:dyDescent="0.3">
      <c r="A43" t="s">
        <v>479</v>
      </c>
      <c r="B43">
        <v>-3.74451593273437</v>
      </c>
      <c r="C43">
        <v>8.0481956979536395</v>
      </c>
      <c r="D43">
        <v>-26.703440000000001</v>
      </c>
      <c r="E43">
        <v>24.636431000000002</v>
      </c>
      <c r="F43" t="s">
        <v>518</v>
      </c>
      <c r="G43" t="s">
        <v>441</v>
      </c>
      <c r="H43">
        <v>128</v>
      </c>
    </row>
    <row r="44" spans="1:8" x14ac:dyDescent="0.3">
      <c r="A44" t="s">
        <v>480</v>
      </c>
      <c r="B44">
        <v>-3.7857442431249999</v>
      </c>
      <c r="C44">
        <v>5.9750594251298796</v>
      </c>
      <c r="D44">
        <v>-18.548249999999999</v>
      </c>
      <c r="E44">
        <v>7.6616689999999998</v>
      </c>
      <c r="F44" t="s">
        <v>518</v>
      </c>
      <c r="G44" t="s">
        <v>441</v>
      </c>
      <c r="H44">
        <v>128</v>
      </c>
    </row>
    <row r="45" spans="1:8" x14ac:dyDescent="0.3">
      <c r="A45" t="s">
        <v>481</v>
      </c>
      <c r="B45">
        <v>7.6691045525000003</v>
      </c>
      <c r="C45">
        <v>7.2988205739149103</v>
      </c>
      <c r="D45">
        <v>-14.452349999999999</v>
      </c>
      <c r="E45">
        <v>37.351649999999999</v>
      </c>
      <c r="F45" t="s">
        <v>510</v>
      </c>
      <c r="G45" t="s">
        <v>441</v>
      </c>
      <c r="H45">
        <v>120</v>
      </c>
    </row>
    <row r="46" spans="1:8" x14ac:dyDescent="0.3">
      <c r="A46" t="s">
        <v>555</v>
      </c>
      <c r="B46">
        <v>-2.1045493852727302</v>
      </c>
      <c r="C46">
        <v>3.00941966064656</v>
      </c>
      <c r="D46">
        <v>-10.903168000000001</v>
      </c>
      <c r="E46">
        <v>5.1043735000000003</v>
      </c>
      <c r="F46" t="s">
        <v>556</v>
      </c>
      <c r="G46" t="s">
        <v>444</v>
      </c>
      <c r="H46">
        <v>55</v>
      </c>
    </row>
    <row r="47" spans="1:8" x14ac:dyDescent="0.3">
      <c r="A47" t="s">
        <v>533</v>
      </c>
      <c r="B47">
        <v>9.1347905283093205</v>
      </c>
      <c r="C47">
        <v>5.5205603853554601</v>
      </c>
      <c r="D47">
        <v>1.6529966889237</v>
      </c>
      <c r="E47">
        <v>19.652065</v>
      </c>
      <c r="F47" t="s">
        <v>516</v>
      </c>
      <c r="G47" t="s">
        <v>504</v>
      </c>
      <c r="H47">
        <v>85</v>
      </c>
    </row>
    <row r="48" spans="1:8" x14ac:dyDescent="0.3">
      <c r="A48" t="s">
        <v>557</v>
      </c>
      <c r="B48">
        <v>2.4328213075180698</v>
      </c>
      <c r="C48">
        <v>8.86727584409679</v>
      </c>
      <c r="D48">
        <v>-13.831517</v>
      </c>
      <c r="E48">
        <v>22.177537999999998</v>
      </c>
      <c r="F48" t="s">
        <v>554</v>
      </c>
      <c r="G48" t="s">
        <v>444</v>
      </c>
      <c r="H48">
        <v>83</v>
      </c>
    </row>
    <row r="49" spans="1:8" x14ac:dyDescent="0.3">
      <c r="A49" t="s">
        <v>534</v>
      </c>
      <c r="B49">
        <v>-4.4264254515136603</v>
      </c>
      <c r="C49">
        <v>5.0314481308791699</v>
      </c>
      <c r="D49">
        <v>-16.175015321809401</v>
      </c>
      <c r="E49">
        <v>8.1311652999999904</v>
      </c>
      <c r="F49" t="s">
        <v>535</v>
      </c>
      <c r="G49" t="s">
        <v>504</v>
      </c>
      <c r="H49">
        <v>81</v>
      </c>
    </row>
    <row r="50" spans="1:8" x14ac:dyDescent="0.3">
      <c r="A50" t="s">
        <v>482</v>
      </c>
      <c r="B50">
        <v>-1.5870850380489101</v>
      </c>
      <c r="C50">
        <v>2.2249081114893099</v>
      </c>
      <c r="D50">
        <v>-8.6406752000000004</v>
      </c>
      <c r="E50">
        <v>5.9132210000000001</v>
      </c>
      <c r="F50" t="s">
        <v>536</v>
      </c>
      <c r="G50" t="s">
        <v>441</v>
      </c>
      <c r="H50">
        <v>184</v>
      </c>
    </row>
    <row r="51" spans="1:8" x14ac:dyDescent="0.3">
      <c r="A51" t="s">
        <v>537</v>
      </c>
      <c r="B51">
        <v>-9.0255307089341592</v>
      </c>
      <c r="C51">
        <v>5.5213642743618099</v>
      </c>
      <c r="D51">
        <v>-23.110968</v>
      </c>
      <c r="E51">
        <v>2.3392311000000001</v>
      </c>
      <c r="F51" t="s">
        <v>510</v>
      </c>
      <c r="G51" t="s">
        <v>504</v>
      </c>
      <c r="H51">
        <v>101</v>
      </c>
    </row>
    <row r="52" spans="1:8" x14ac:dyDescent="0.3">
      <c r="A52" t="s">
        <v>558</v>
      </c>
      <c r="B52">
        <v>-17.616673829787199</v>
      </c>
      <c r="C52">
        <v>5.1642510943851603</v>
      </c>
      <c r="D52">
        <v>-44.982008999999998</v>
      </c>
      <c r="E52">
        <v>-11.087827000000001</v>
      </c>
      <c r="F52" t="s">
        <v>559</v>
      </c>
      <c r="G52" t="s">
        <v>444</v>
      </c>
      <c r="H52">
        <v>47</v>
      </c>
    </row>
    <row r="53" spans="1:8" x14ac:dyDescent="0.3">
      <c r="A53" t="s">
        <v>483</v>
      </c>
      <c r="B53">
        <v>4.9866351038124996</v>
      </c>
      <c r="C53">
        <v>3.45999144431799</v>
      </c>
      <c r="D53">
        <v>-8.3456530000000004</v>
      </c>
      <c r="E53">
        <v>14.725</v>
      </c>
      <c r="F53" t="s">
        <v>519</v>
      </c>
      <c r="G53" t="s">
        <v>441</v>
      </c>
      <c r="H53">
        <v>192</v>
      </c>
    </row>
    <row r="54" spans="1:8" x14ac:dyDescent="0.3">
      <c r="A54" t="s">
        <v>484</v>
      </c>
      <c r="B54">
        <v>-4.5142623028888798</v>
      </c>
      <c r="C54">
        <v>2.9938702831713102</v>
      </c>
      <c r="D54">
        <v>-16.022226</v>
      </c>
      <c r="E54">
        <v>0.69252080000000005</v>
      </c>
      <c r="F54" t="s">
        <v>538</v>
      </c>
      <c r="G54" t="s">
        <v>441</v>
      </c>
      <c r="H54">
        <v>180</v>
      </c>
    </row>
    <row r="55" spans="1:8" x14ac:dyDescent="0.3">
      <c r="A55" t="s">
        <v>485</v>
      </c>
      <c r="B55">
        <v>6.0267598693230404</v>
      </c>
      <c r="C55">
        <v>8.3931718191071401</v>
      </c>
      <c r="D55">
        <v>-16.7059391736984</v>
      </c>
      <c r="E55">
        <v>38.383009999999999</v>
      </c>
      <c r="F55" t="s">
        <v>521</v>
      </c>
      <c r="G55" t="s">
        <v>441</v>
      </c>
      <c r="H55">
        <v>200</v>
      </c>
    </row>
    <row r="56" spans="1:8" x14ac:dyDescent="0.3">
      <c r="A56" t="s">
        <v>486</v>
      </c>
      <c r="B56">
        <v>0.30346257296937001</v>
      </c>
      <c r="C56">
        <v>3.3584650716938098</v>
      </c>
      <c r="D56">
        <v>-6.5068077999999998</v>
      </c>
      <c r="E56">
        <v>8.9489345999999994</v>
      </c>
      <c r="F56" t="s">
        <v>535</v>
      </c>
      <c r="G56" t="s">
        <v>446</v>
      </c>
      <c r="H56">
        <v>84</v>
      </c>
    </row>
    <row r="57" spans="1:8" x14ac:dyDescent="0.3">
      <c r="A57" t="s">
        <v>539</v>
      </c>
      <c r="B57">
        <v>-3.37500802518514</v>
      </c>
      <c r="C57">
        <v>3.3589508891241699</v>
      </c>
      <c r="D57">
        <v>-11.379611000000001</v>
      </c>
      <c r="E57">
        <v>6.3489063000000003</v>
      </c>
      <c r="F57" t="s">
        <v>536</v>
      </c>
      <c r="G57" t="s">
        <v>504</v>
      </c>
      <c r="H57">
        <v>165</v>
      </c>
    </row>
    <row r="58" spans="1:8" x14ac:dyDescent="0.3">
      <c r="A58" t="s">
        <v>540</v>
      </c>
      <c r="B58">
        <v>-0.97287634908573495</v>
      </c>
      <c r="C58">
        <v>4.0367383976713302</v>
      </c>
      <c r="D58">
        <v>-11.83403</v>
      </c>
      <c r="E58">
        <v>7.0614289000000001</v>
      </c>
      <c r="F58" t="s">
        <v>541</v>
      </c>
      <c r="G58" t="s">
        <v>504</v>
      </c>
      <c r="H58">
        <v>165</v>
      </c>
    </row>
    <row r="59" spans="1:8" x14ac:dyDescent="0.3">
      <c r="A59" t="s">
        <v>487</v>
      </c>
      <c r="B59">
        <v>-2.5633092565000002</v>
      </c>
      <c r="C59">
        <v>3.3161910213629699</v>
      </c>
      <c r="D59">
        <v>-8.7195718000000006</v>
      </c>
      <c r="E59">
        <v>17.707356999999998</v>
      </c>
      <c r="F59" t="s">
        <v>503</v>
      </c>
      <c r="G59" t="s">
        <v>441</v>
      </c>
      <c r="H59">
        <v>160</v>
      </c>
    </row>
    <row r="60" spans="1:8" x14ac:dyDescent="0.3">
      <c r="A60" t="s">
        <v>488</v>
      </c>
      <c r="B60">
        <v>-4.0168734541093798</v>
      </c>
      <c r="C60">
        <v>5.3176109922851298</v>
      </c>
      <c r="D60">
        <v>-21.409748</v>
      </c>
      <c r="E60">
        <v>4.6817764000000004</v>
      </c>
      <c r="F60" t="s">
        <v>519</v>
      </c>
      <c r="G60" t="s">
        <v>441</v>
      </c>
      <c r="H60">
        <v>192</v>
      </c>
    </row>
    <row r="61" spans="1:8" x14ac:dyDescent="0.3">
      <c r="A61" t="s">
        <v>489</v>
      </c>
      <c r="B61">
        <v>-5.9786883065220602</v>
      </c>
      <c r="C61">
        <v>3.7113005148012199</v>
      </c>
      <c r="D61">
        <v>-21.532955000000001</v>
      </c>
      <c r="E61">
        <v>2.8696988000000001</v>
      </c>
      <c r="F61" t="s">
        <v>515</v>
      </c>
      <c r="G61" t="s">
        <v>441</v>
      </c>
      <c r="H61">
        <v>136</v>
      </c>
    </row>
    <row r="62" spans="1:8" x14ac:dyDescent="0.3">
      <c r="A62" t="s">
        <v>490</v>
      </c>
      <c r="B62">
        <v>5.6520097697297302</v>
      </c>
      <c r="C62">
        <v>4.4528546157639397</v>
      </c>
      <c r="D62">
        <v>-2.4486981000000001</v>
      </c>
      <c r="E62">
        <v>19.539102</v>
      </c>
      <c r="F62" t="s">
        <v>505</v>
      </c>
      <c r="G62" t="s">
        <v>447</v>
      </c>
      <c r="H62">
        <v>111</v>
      </c>
    </row>
    <row r="63" spans="1:8" x14ac:dyDescent="0.3">
      <c r="A63" t="s">
        <v>560</v>
      </c>
      <c r="B63">
        <v>10.115402027236801</v>
      </c>
      <c r="C63">
        <v>11.971298046002101</v>
      </c>
      <c r="D63">
        <v>-13.677949999999999</v>
      </c>
      <c r="E63">
        <v>36.616340000000001</v>
      </c>
      <c r="F63" t="s">
        <v>561</v>
      </c>
      <c r="G63" t="s">
        <v>441</v>
      </c>
      <c r="H63">
        <v>76</v>
      </c>
    </row>
    <row r="64" spans="1:8" x14ac:dyDescent="0.3">
      <c r="A64" t="s">
        <v>491</v>
      </c>
      <c r="B64">
        <v>-3.9040125103125001</v>
      </c>
      <c r="C64">
        <v>4.2009951432242296</v>
      </c>
      <c r="D64">
        <v>-11.890001</v>
      </c>
      <c r="E64">
        <v>11.873868</v>
      </c>
      <c r="F64" t="s">
        <v>518</v>
      </c>
      <c r="G64" t="s">
        <v>441</v>
      </c>
      <c r="H64">
        <v>128</v>
      </c>
    </row>
    <row r="65" spans="1:8" x14ac:dyDescent="0.3">
      <c r="A65" t="s">
        <v>492</v>
      </c>
      <c r="B65">
        <v>1.08249861725</v>
      </c>
      <c r="C65">
        <v>3.8457974075432402</v>
      </c>
      <c r="D65">
        <v>-10.352080000000001</v>
      </c>
      <c r="E65">
        <v>9.2459720000000001</v>
      </c>
      <c r="F65" t="s">
        <v>510</v>
      </c>
      <c r="G65" t="s">
        <v>441</v>
      </c>
      <c r="H65">
        <v>120</v>
      </c>
    </row>
    <row r="66" spans="1:8" x14ac:dyDescent="0.3">
      <c r="A66" t="s">
        <v>493</v>
      </c>
      <c r="B66">
        <v>-1.02555221707692</v>
      </c>
      <c r="C66">
        <v>3.2345480965453701</v>
      </c>
      <c r="D66">
        <v>-10.59947</v>
      </c>
      <c r="E66">
        <v>11.21415</v>
      </c>
      <c r="F66" t="s">
        <v>506</v>
      </c>
      <c r="G66" t="s">
        <v>441</v>
      </c>
      <c r="H66">
        <v>260</v>
      </c>
    </row>
    <row r="67" spans="1:8" x14ac:dyDescent="0.3">
      <c r="A67" t="s">
        <v>494</v>
      </c>
      <c r="B67">
        <v>-1.6156580778445</v>
      </c>
      <c r="C67">
        <v>3.1799803937451698</v>
      </c>
      <c r="D67">
        <v>-9.9924739999999996</v>
      </c>
      <c r="E67">
        <v>3.806514</v>
      </c>
      <c r="F67" t="s">
        <v>521</v>
      </c>
      <c r="G67" t="s">
        <v>441</v>
      </c>
      <c r="H67">
        <v>200</v>
      </c>
    </row>
    <row r="68" spans="1:8" x14ac:dyDescent="0.3">
      <c r="A68" t="s">
        <v>495</v>
      </c>
      <c r="B68">
        <v>-4.76792172324084</v>
      </c>
      <c r="C68">
        <v>4.5610277063207798</v>
      </c>
      <c r="D68">
        <v>-21.080304000000002</v>
      </c>
      <c r="E68">
        <v>4.9056438</v>
      </c>
      <c r="F68" t="s">
        <v>519</v>
      </c>
      <c r="G68" t="s">
        <v>448</v>
      </c>
      <c r="H68">
        <v>177</v>
      </c>
    </row>
    <row r="69" spans="1:8" x14ac:dyDescent="0.3">
      <c r="A69" t="s">
        <v>496</v>
      </c>
      <c r="B69">
        <v>2.4697176814650001</v>
      </c>
      <c r="C69">
        <v>3.55885233364722</v>
      </c>
      <c r="D69">
        <v>-5.5059316999999997</v>
      </c>
      <c r="E69">
        <v>9.4487670000000001</v>
      </c>
      <c r="F69" t="s">
        <v>521</v>
      </c>
      <c r="G69" t="s">
        <v>441</v>
      </c>
      <c r="H69">
        <v>200</v>
      </c>
    </row>
    <row r="70" spans="1:8" x14ac:dyDescent="0.3">
      <c r="A70" t="s">
        <v>497</v>
      </c>
      <c r="B70">
        <v>5.7137543931791699</v>
      </c>
      <c r="C70">
        <v>3.8784570900309099</v>
      </c>
      <c r="D70">
        <v>-12.11504</v>
      </c>
      <c r="E70">
        <v>14.542999999999999</v>
      </c>
      <c r="F70" t="s">
        <v>531</v>
      </c>
      <c r="G70" t="s">
        <v>441</v>
      </c>
      <c r="H70">
        <v>212</v>
      </c>
    </row>
    <row r="71" spans="1:8" x14ac:dyDescent="0.3">
      <c r="A71" t="s">
        <v>542</v>
      </c>
      <c r="B71">
        <v>7.9883313683045696</v>
      </c>
      <c r="C71">
        <v>4.8096437826565301</v>
      </c>
      <c r="D71">
        <v>-5.1875814</v>
      </c>
      <c r="E71">
        <v>22.562031000000001</v>
      </c>
      <c r="F71" t="s">
        <v>529</v>
      </c>
      <c r="G71" t="s">
        <v>512</v>
      </c>
      <c r="H71">
        <v>156</v>
      </c>
    </row>
    <row r="72" spans="1:8" x14ac:dyDescent="0.3">
      <c r="A72" t="s">
        <v>543</v>
      </c>
      <c r="B72">
        <v>-0.26224283697166101</v>
      </c>
      <c r="C72">
        <v>6.4033187075106301</v>
      </c>
      <c r="D72">
        <v>-12.560900999999999</v>
      </c>
      <c r="E72">
        <v>13.725332999999999</v>
      </c>
      <c r="F72" t="s">
        <v>525</v>
      </c>
      <c r="G72" t="s">
        <v>512</v>
      </c>
      <c r="H72">
        <v>176</v>
      </c>
    </row>
    <row r="73" spans="1:8" x14ac:dyDescent="0.3">
      <c r="A73" t="s">
        <v>498</v>
      </c>
      <c r="B73">
        <v>-2.3524787812434198</v>
      </c>
      <c r="C73">
        <v>2.89848379977771</v>
      </c>
      <c r="D73">
        <v>-9.3381489999999996</v>
      </c>
      <c r="E73">
        <v>6.4476348000000003</v>
      </c>
      <c r="F73" t="s">
        <v>544</v>
      </c>
      <c r="G73" t="s">
        <v>441</v>
      </c>
      <c r="H73">
        <v>152</v>
      </c>
    </row>
    <row r="74" spans="1:8" x14ac:dyDescent="0.3">
      <c r="A74" t="s">
        <v>499</v>
      </c>
      <c r="B74">
        <v>-1.55397375919231</v>
      </c>
      <c r="C74">
        <v>1.9022529212639201</v>
      </c>
      <c r="D74">
        <v>-6.8798159999999999</v>
      </c>
      <c r="E74">
        <v>3.7989700000000002</v>
      </c>
      <c r="F74" t="s">
        <v>506</v>
      </c>
      <c r="G74" t="s">
        <v>441</v>
      </c>
      <c r="H74">
        <v>260</v>
      </c>
    </row>
    <row r="75" spans="1:8" x14ac:dyDescent="0.3">
      <c r="A75" t="s">
        <v>500</v>
      </c>
      <c r="B75">
        <v>-1.73055908546154</v>
      </c>
      <c r="C75">
        <v>1.84622201262084</v>
      </c>
      <c r="D75">
        <v>-6.2996119999999998</v>
      </c>
      <c r="E75">
        <v>1.2141519999999999</v>
      </c>
      <c r="F75" t="s">
        <v>506</v>
      </c>
      <c r="G75" t="s">
        <v>441</v>
      </c>
      <c r="H75">
        <v>260</v>
      </c>
    </row>
    <row r="76" spans="1:8" x14ac:dyDescent="0.3">
      <c r="A76" t="s">
        <v>545</v>
      </c>
      <c r="B76">
        <v>-1.2721971981876501</v>
      </c>
      <c r="C76">
        <v>2.0996190576191101</v>
      </c>
      <c r="D76">
        <v>-8.0823924999999903</v>
      </c>
      <c r="E76">
        <v>3.7967217999999998</v>
      </c>
      <c r="F76" t="s">
        <v>516</v>
      </c>
      <c r="G76" t="s">
        <v>504</v>
      </c>
      <c r="H76">
        <v>85</v>
      </c>
    </row>
    <row r="77" spans="1:8" x14ac:dyDescent="0.3">
      <c r="A77" t="s">
        <v>546</v>
      </c>
      <c r="B77">
        <v>4.90570002188334</v>
      </c>
      <c r="C77">
        <v>6.1863157402987499</v>
      </c>
      <c r="D77">
        <v>-6.6520698368549303</v>
      </c>
      <c r="E77">
        <v>24.882668256759601</v>
      </c>
      <c r="F77" t="s">
        <v>505</v>
      </c>
      <c r="G77" t="s">
        <v>547</v>
      </c>
      <c r="H77">
        <v>84</v>
      </c>
    </row>
    <row r="78" spans="1:8" x14ac:dyDescent="0.3">
      <c r="A78" t="s">
        <v>501</v>
      </c>
      <c r="B78">
        <v>-1.3016174302722501</v>
      </c>
      <c r="C78">
        <v>6.50979798680447</v>
      </c>
      <c r="D78">
        <v>-38.299289999999999</v>
      </c>
      <c r="E78">
        <v>8.7595149772733798</v>
      </c>
      <c r="F78" t="s">
        <v>509</v>
      </c>
      <c r="G78" t="s">
        <v>443</v>
      </c>
      <c r="H78">
        <v>104</v>
      </c>
    </row>
  </sheetData>
  <autoFilter ref="A1:H78" xr:uid="{C6663179-E15C-4E68-8DEB-8AC71F04F713}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5CB9B4-38FA-4F26-AEBB-344C928C4B71}">
  <dimension ref="A1"/>
  <sheetViews>
    <sheetView workbookViewId="0">
      <selection activeCell="H33" sqref="H33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8"/>
  <sheetViews>
    <sheetView topLeftCell="A53" workbookViewId="0"/>
  </sheetViews>
  <sheetFormatPr defaultColWidth="12.88671875" defaultRowHeight="14.4" x14ac:dyDescent="0.3"/>
  <cols>
    <col min="4" max="4" width="8.88671875"/>
  </cols>
  <sheetData>
    <row r="1" spans="1:8" ht="43.2" x14ac:dyDescent="0.3">
      <c r="A1" s="5" t="s">
        <v>93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1893</v>
      </c>
    </row>
    <row r="2" spans="1:8" x14ac:dyDescent="0.3">
      <c r="A2" t="s">
        <v>548</v>
      </c>
      <c r="B2">
        <v>-7.62772699047619</v>
      </c>
      <c r="C2">
        <v>1.67380982651954</v>
      </c>
      <c r="D2">
        <v>-11.295306</v>
      </c>
      <c r="E2">
        <v>-4.5300744999999996</v>
      </c>
      <c r="F2" t="s">
        <v>549</v>
      </c>
      <c r="G2" t="s">
        <v>504</v>
      </c>
      <c r="H2">
        <v>21</v>
      </c>
    </row>
    <row r="3" spans="1:8" x14ac:dyDescent="0.3">
      <c r="A3" t="s">
        <v>449</v>
      </c>
      <c r="B3">
        <v>-0.67810291103546105</v>
      </c>
      <c r="C3">
        <v>3.9920657705743001</v>
      </c>
      <c r="D3">
        <v>-13.386549</v>
      </c>
      <c r="E3">
        <v>13.851215</v>
      </c>
      <c r="F3" t="s">
        <v>503</v>
      </c>
      <c r="G3" t="s">
        <v>504</v>
      </c>
      <c r="H3">
        <v>141</v>
      </c>
    </row>
    <row r="4" spans="1:8" x14ac:dyDescent="0.3">
      <c r="A4" t="s">
        <v>450</v>
      </c>
      <c r="B4">
        <v>-11.3363654749008</v>
      </c>
      <c r="C4">
        <v>9.6129567512790501</v>
      </c>
      <c r="D4">
        <v>-52.759247999999999</v>
      </c>
      <c r="E4">
        <v>2.021668</v>
      </c>
      <c r="F4" t="s">
        <v>505</v>
      </c>
      <c r="G4" t="s">
        <v>504</v>
      </c>
      <c r="H4">
        <v>105</v>
      </c>
    </row>
    <row r="5" spans="1:8" x14ac:dyDescent="0.3">
      <c r="A5" t="s">
        <v>451</v>
      </c>
      <c r="B5">
        <v>-3.23182604302905</v>
      </c>
      <c r="C5">
        <v>1.9540187692575499</v>
      </c>
      <c r="D5">
        <v>-7.323353</v>
      </c>
      <c r="E5">
        <v>2.289901</v>
      </c>
      <c r="F5" t="s">
        <v>506</v>
      </c>
      <c r="G5" t="s">
        <v>504</v>
      </c>
      <c r="H5">
        <v>241</v>
      </c>
    </row>
    <row r="6" spans="1:8" x14ac:dyDescent="0.3">
      <c r="A6" t="s">
        <v>452</v>
      </c>
      <c r="B6">
        <v>9.1633277810942593E-3</v>
      </c>
      <c r="C6">
        <v>2.4003640868988199</v>
      </c>
      <c r="D6">
        <v>-6.2882832999999998</v>
      </c>
      <c r="E6">
        <v>6.9139790000000003</v>
      </c>
      <c r="F6" t="s">
        <v>507</v>
      </c>
      <c r="G6" t="s">
        <v>504</v>
      </c>
      <c r="H6">
        <v>201</v>
      </c>
    </row>
    <row r="7" spans="1:8" x14ac:dyDescent="0.3">
      <c r="A7" t="s">
        <v>508</v>
      </c>
      <c r="B7">
        <v>-5.1184545167012496</v>
      </c>
      <c r="C7">
        <v>5.2664830050650204</v>
      </c>
      <c r="D7">
        <v>-24.871078000000001</v>
      </c>
      <c r="E7">
        <v>9.2105768000000001</v>
      </c>
      <c r="F7" t="s">
        <v>509</v>
      </c>
      <c r="G7" t="s">
        <v>504</v>
      </c>
      <c r="H7">
        <v>97</v>
      </c>
    </row>
    <row r="8" spans="1:8" x14ac:dyDescent="0.3">
      <c r="A8" t="s">
        <v>453</v>
      </c>
      <c r="B8">
        <v>2.1895436454455401</v>
      </c>
      <c r="C8">
        <v>2.9358927907875301</v>
      </c>
      <c r="D8">
        <v>-5.3220330000000002</v>
      </c>
      <c r="E8">
        <v>7.507409</v>
      </c>
      <c r="F8" t="s">
        <v>510</v>
      </c>
      <c r="G8" t="s">
        <v>504</v>
      </c>
      <c r="H8">
        <v>101</v>
      </c>
    </row>
    <row r="9" spans="1:8" x14ac:dyDescent="0.3">
      <c r="A9" t="s">
        <v>511</v>
      </c>
      <c r="B9">
        <v>-2.1309016197118602</v>
      </c>
      <c r="C9">
        <v>7.2006103789729101</v>
      </c>
      <c r="D9">
        <v>-17.940410971641501</v>
      </c>
      <c r="E9">
        <v>17.557437717914599</v>
      </c>
      <c r="F9" t="s">
        <v>503</v>
      </c>
      <c r="G9" t="s">
        <v>512</v>
      </c>
      <c r="H9">
        <v>140</v>
      </c>
    </row>
    <row r="10" spans="1:8" x14ac:dyDescent="0.3">
      <c r="A10" t="s">
        <v>550</v>
      </c>
      <c r="B10">
        <v>-5.6514338390243903</v>
      </c>
      <c r="C10">
        <v>2.4247520672634302</v>
      </c>
      <c r="D10">
        <v>-11.911829000000001</v>
      </c>
      <c r="E10">
        <v>-1.3246798</v>
      </c>
      <c r="F10" t="s">
        <v>551</v>
      </c>
      <c r="G10" t="s">
        <v>504</v>
      </c>
      <c r="H10">
        <v>41</v>
      </c>
    </row>
    <row r="11" spans="1:8" x14ac:dyDescent="0.3">
      <c r="A11" t="s">
        <v>454</v>
      </c>
      <c r="B11">
        <v>-2.1240483472156302</v>
      </c>
      <c r="C11">
        <v>2.1351857928662299</v>
      </c>
      <c r="D11">
        <v>-6.2399998307228097</v>
      </c>
      <c r="E11">
        <v>1.8921209999999999</v>
      </c>
      <c r="F11" t="s">
        <v>513</v>
      </c>
      <c r="G11" t="s">
        <v>504</v>
      </c>
      <c r="H11">
        <v>169</v>
      </c>
    </row>
    <row r="12" spans="1:8" x14ac:dyDescent="0.3">
      <c r="A12" t="s">
        <v>455</v>
      </c>
      <c r="B12">
        <v>-3.89742242432381</v>
      </c>
      <c r="C12">
        <v>8.1271002165663209</v>
      </c>
      <c r="D12">
        <v>-25.495846</v>
      </c>
      <c r="E12">
        <v>20.421123999999999</v>
      </c>
      <c r="F12" t="s">
        <v>505</v>
      </c>
      <c r="G12" t="s">
        <v>504</v>
      </c>
      <c r="H12">
        <v>105</v>
      </c>
    </row>
    <row r="13" spans="1:8" x14ac:dyDescent="0.3">
      <c r="A13" t="s">
        <v>456</v>
      </c>
      <c r="B13">
        <v>-7.08308259121101</v>
      </c>
      <c r="C13">
        <v>3.54985026019959</v>
      </c>
      <c r="D13">
        <v>-16.562109502210099</v>
      </c>
      <c r="E13">
        <v>0.98905334</v>
      </c>
      <c r="F13" t="s">
        <v>505</v>
      </c>
      <c r="G13" t="s">
        <v>504</v>
      </c>
      <c r="H13">
        <v>105</v>
      </c>
    </row>
    <row r="14" spans="1:8" x14ac:dyDescent="0.3">
      <c r="A14" t="s">
        <v>457</v>
      </c>
      <c r="B14">
        <v>-1.8065702419493701</v>
      </c>
      <c r="C14">
        <v>1.9654988211643201</v>
      </c>
      <c r="D14">
        <v>-5.1957784</v>
      </c>
      <c r="E14">
        <v>3.7150280000000002</v>
      </c>
      <c r="F14" t="s">
        <v>514</v>
      </c>
      <c r="G14" t="s">
        <v>504</v>
      </c>
      <c r="H14">
        <v>237</v>
      </c>
    </row>
    <row r="15" spans="1:8" x14ac:dyDescent="0.3">
      <c r="A15" t="s">
        <v>458</v>
      </c>
      <c r="B15">
        <v>-2.0553320624529898</v>
      </c>
      <c r="C15">
        <v>3.67782761834787</v>
      </c>
      <c r="D15">
        <v>-9.8102502000000005</v>
      </c>
      <c r="E15">
        <v>7.343248</v>
      </c>
      <c r="F15" t="s">
        <v>515</v>
      </c>
      <c r="G15" t="s">
        <v>504</v>
      </c>
      <c r="H15">
        <v>117</v>
      </c>
    </row>
    <row r="16" spans="1:8" x14ac:dyDescent="0.3">
      <c r="A16" t="s">
        <v>459</v>
      </c>
      <c r="B16">
        <v>2.8007150033968502</v>
      </c>
      <c r="C16">
        <v>2.7647202912412401</v>
      </c>
      <c r="D16">
        <v>-2.3721531033515899</v>
      </c>
      <c r="E16">
        <v>10.879899999999999</v>
      </c>
      <c r="F16" t="s">
        <v>515</v>
      </c>
      <c r="G16" t="s">
        <v>504</v>
      </c>
      <c r="H16">
        <v>117</v>
      </c>
    </row>
    <row r="17" spans="1:8" x14ac:dyDescent="0.3">
      <c r="A17" t="s">
        <v>460</v>
      </c>
      <c r="B17">
        <v>-2.87378941896907</v>
      </c>
      <c r="C17">
        <v>2.0223660140656601</v>
      </c>
      <c r="D17">
        <v>-6.9483509999999997</v>
      </c>
      <c r="E17">
        <v>1.2256594999999999</v>
      </c>
      <c r="F17" t="s">
        <v>509</v>
      </c>
      <c r="G17" t="s">
        <v>504</v>
      </c>
      <c r="H17">
        <v>97</v>
      </c>
    </row>
    <row r="18" spans="1:8" x14ac:dyDescent="0.3">
      <c r="A18" t="s">
        <v>461</v>
      </c>
      <c r="B18">
        <v>-4.0969291070588199</v>
      </c>
      <c r="C18">
        <v>1.97092405553398</v>
      </c>
      <c r="D18">
        <v>-12.19192</v>
      </c>
      <c r="E18">
        <v>0.76048199999999999</v>
      </c>
      <c r="F18" t="s">
        <v>516</v>
      </c>
      <c r="G18" t="s">
        <v>504</v>
      </c>
      <c r="H18">
        <v>85</v>
      </c>
    </row>
    <row r="19" spans="1:8" x14ac:dyDescent="0.3">
      <c r="A19" t="s">
        <v>462</v>
      </c>
      <c r="B19">
        <v>-4.7824273150196097</v>
      </c>
      <c r="C19">
        <v>4.4611865073312202</v>
      </c>
      <c r="D19">
        <v>-20.038885000000001</v>
      </c>
      <c r="E19">
        <v>4.7704237999999997</v>
      </c>
      <c r="F19" t="s">
        <v>517</v>
      </c>
      <c r="G19" t="s">
        <v>504</v>
      </c>
      <c r="H19">
        <v>102</v>
      </c>
    </row>
    <row r="20" spans="1:8" x14ac:dyDescent="0.3">
      <c r="A20" t="s">
        <v>553</v>
      </c>
      <c r="B20">
        <v>-5.6567425669230804</v>
      </c>
      <c r="C20">
        <v>4.0251420556217701</v>
      </c>
      <c r="D20">
        <v>-15.954682</v>
      </c>
      <c r="E20">
        <v>1.2475493</v>
      </c>
      <c r="F20" t="s">
        <v>554</v>
      </c>
      <c r="G20" t="s">
        <v>504</v>
      </c>
      <c r="H20">
        <v>65</v>
      </c>
    </row>
    <row r="21" spans="1:8" x14ac:dyDescent="0.3">
      <c r="A21" t="s">
        <v>463</v>
      </c>
      <c r="B21">
        <v>-2.0517557437156002</v>
      </c>
      <c r="C21">
        <v>2.76381608465991</v>
      </c>
      <c r="D21">
        <v>-7.6624420000000004</v>
      </c>
      <c r="E21">
        <v>5.6648880000000004</v>
      </c>
      <c r="F21" t="s">
        <v>518</v>
      </c>
      <c r="G21" t="s">
        <v>504</v>
      </c>
      <c r="H21">
        <v>109</v>
      </c>
    </row>
    <row r="22" spans="1:8" x14ac:dyDescent="0.3">
      <c r="A22" t="s">
        <v>464</v>
      </c>
      <c r="B22">
        <v>1.8067678450231199</v>
      </c>
      <c r="C22">
        <v>4.0566364714516299</v>
      </c>
      <c r="D22">
        <v>-6.1549880000000003</v>
      </c>
      <c r="E22">
        <v>9.7763259999999992</v>
      </c>
      <c r="F22" t="s">
        <v>519</v>
      </c>
      <c r="G22" t="s">
        <v>504</v>
      </c>
      <c r="H22">
        <v>173</v>
      </c>
    </row>
    <row r="23" spans="1:8" x14ac:dyDescent="0.3">
      <c r="A23" t="s">
        <v>520</v>
      </c>
      <c r="B23">
        <v>-3.6093804125656699</v>
      </c>
      <c r="C23">
        <v>2.2267171806206401</v>
      </c>
      <c r="D23">
        <v>-8.2302761213399798</v>
      </c>
      <c r="E23">
        <v>1.2847416221233301</v>
      </c>
      <c r="F23" t="s">
        <v>516</v>
      </c>
      <c r="G23" t="s">
        <v>504</v>
      </c>
      <c r="H23">
        <v>85</v>
      </c>
    </row>
    <row r="24" spans="1:8" x14ac:dyDescent="0.3">
      <c r="A24" t="s">
        <v>465</v>
      </c>
      <c r="B24">
        <v>-4.5983590607339497</v>
      </c>
      <c r="C24">
        <v>6.1568969175853798</v>
      </c>
      <c r="D24">
        <v>-18.793050000000001</v>
      </c>
      <c r="E24">
        <v>6.5714069000000004</v>
      </c>
      <c r="F24" t="s">
        <v>518</v>
      </c>
      <c r="G24" t="s">
        <v>504</v>
      </c>
      <c r="H24">
        <v>109</v>
      </c>
    </row>
    <row r="25" spans="1:8" x14ac:dyDescent="0.3">
      <c r="A25" t="s">
        <v>466</v>
      </c>
      <c r="B25">
        <v>0.53173663591160303</v>
      </c>
      <c r="C25">
        <v>3.6366836707258701</v>
      </c>
      <c r="D25">
        <v>-7.2580030999999998</v>
      </c>
      <c r="E25">
        <v>9.1274730000000002</v>
      </c>
      <c r="F25" t="s">
        <v>521</v>
      </c>
      <c r="G25" t="s">
        <v>504</v>
      </c>
      <c r="H25">
        <v>181</v>
      </c>
    </row>
    <row r="26" spans="1:8" x14ac:dyDescent="0.3">
      <c r="A26" t="s">
        <v>467</v>
      </c>
      <c r="B26">
        <v>0.108349939133702</v>
      </c>
      <c r="C26">
        <v>1.16139997705651</v>
      </c>
      <c r="D26">
        <v>-3.4042264000000002</v>
      </c>
      <c r="E26">
        <v>3.7557070000000001</v>
      </c>
      <c r="F26" t="s">
        <v>521</v>
      </c>
      <c r="G26" t="s">
        <v>504</v>
      </c>
      <c r="H26">
        <v>181</v>
      </c>
    </row>
    <row r="27" spans="1:8" x14ac:dyDescent="0.3">
      <c r="A27" t="s">
        <v>522</v>
      </c>
      <c r="B27">
        <v>-10.9009016709067</v>
      </c>
      <c r="C27">
        <v>4.9154429858892197</v>
      </c>
      <c r="D27">
        <v>-29.073502000000001</v>
      </c>
      <c r="E27">
        <v>-3.7628803302145601</v>
      </c>
      <c r="F27" t="s">
        <v>523</v>
      </c>
      <c r="G27" t="s">
        <v>504</v>
      </c>
      <c r="H27">
        <v>93</v>
      </c>
    </row>
    <row r="28" spans="1:8" x14ac:dyDescent="0.3">
      <c r="A28" t="s">
        <v>468</v>
      </c>
      <c r="B28">
        <v>2.7037513369472101</v>
      </c>
      <c r="C28">
        <v>3.3678993342648398</v>
      </c>
      <c r="D28">
        <v>-2.7851325999999998</v>
      </c>
      <c r="E28">
        <v>9.8917999999999999</v>
      </c>
      <c r="F28" t="s">
        <v>524</v>
      </c>
      <c r="G28" t="s">
        <v>504</v>
      </c>
      <c r="H28">
        <v>197</v>
      </c>
    </row>
    <row r="29" spans="1:8" x14ac:dyDescent="0.3">
      <c r="A29" t="s">
        <v>469</v>
      </c>
      <c r="B29">
        <v>-4.7869602718644098</v>
      </c>
      <c r="C29">
        <v>3.8503046199614399</v>
      </c>
      <c r="D29">
        <v>-16.156369999999999</v>
      </c>
      <c r="E29">
        <v>2.880544</v>
      </c>
      <c r="F29" t="s">
        <v>525</v>
      </c>
      <c r="G29" t="s">
        <v>504</v>
      </c>
      <c r="H29">
        <v>177</v>
      </c>
    </row>
    <row r="30" spans="1:8" x14ac:dyDescent="0.3">
      <c r="A30" t="s">
        <v>526</v>
      </c>
      <c r="B30">
        <v>-3.6109390613571701</v>
      </c>
      <c r="C30">
        <v>2.9692338117225101</v>
      </c>
      <c r="D30">
        <v>-13.072056</v>
      </c>
      <c r="E30">
        <v>5.7473973000000003</v>
      </c>
      <c r="F30" t="s">
        <v>519</v>
      </c>
      <c r="G30" t="s">
        <v>504</v>
      </c>
      <c r="H30">
        <v>173</v>
      </c>
    </row>
    <row r="31" spans="1:8" x14ac:dyDescent="0.3">
      <c r="A31" t="s">
        <v>527</v>
      </c>
      <c r="B31">
        <v>6.5081266958216997</v>
      </c>
      <c r="C31">
        <v>4.4360254757129702</v>
      </c>
      <c r="D31">
        <v>-1.6496234656064099</v>
      </c>
      <c r="E31">
        <v>17.995251</v>
      </c>
      <c r="F31" t="s">
        <v>516</v>
      </c>
      <c r="G31" t="s">
        <v>504</v>
      </c>
      <c r="H31">
        <v>85</v>
      </c>
    </row>
    <row r="32" spans="1:8" x14ac:dyDescent="0.3">
      <c r="A32" t="s">
        <v>470</v>
      </c>
      <c r="B32">
        <v>-3.3863944456639401</v>
      </c>
      <c r="C32">
        <v>4.9275243763342198</v>
      </c>
      <c r="D32">
        <v>-17.736059000000001</v>
      </c>
      <c r="E32">
        <v>5.3383478999999996</v>
      </c>
      <c r="F32" t="s">
        <v>528</v>
      </c>
      <c r="G32" t="s">
        <v>504</v>
      </c>
      <c r="H32">
        <v>122</v>
      </c>
    </row>
    <row r="33" spans="1:8" x14ac:dyDescent="0.3">
      <c r="A33" t="s">
        <v>471</v>
      </c>
      <c r="B33">
        <v>-3.36874053616144</v>
      </c>
      <c r="C33">
        <v>7.3065759759093698</v>
      </c>
      <c r="D33">
        <v>-30.08616</v>
      </c>
      <c r="E33">
        <v>10.20229</v>
      </c>
      <c r="F33" t="s">
        <v>525</v>
      </c>
      <c r="G33" t="s">
        <v>504</v>
      </c>
      <c r="H33">
        <v>177</v>
      </c>
    </row>
    <row r="34" spans="1:8" x14ac:dyDescent="0.3">
      <c r="A34" t="s">
        <v>472</v>
      </c>
      <c r="B34">
        <v>-1.3231628099834001</v>
      </c>
      <c r="C34">
        <v>1.59807397621722</v>
      </c>
      <c r="D34">
        <v>-6.3319479999999997</v>
      </c>
      <c r="E34">
        <v>9.0911693000000007</v>
      </c>
      <c r="F34" t="s">
        <v>506</v>
      </c>
      <c r="G34" t="s">
        <v>504</v>
      </c>
      <c r="H34">
        <v>241</v>
      </c>
    </row>
    <row r="35" spans="1:8" x14ac:dyDescent="0.3">
      <c r="A35" t="s">
        <v>473</v>
      </c>
      <c r="B35">
        <v>-0.89990720565181603</v>
      </c>
      <c r="C35">
        <v>3.2820574823150999</v>
      </c>
      <c r="D35">
        <v>-13.3792385458946</v>
      </c>
      <c r="E35">
        <v>8.1629179418087006</v>
      </c>
      <c r="F35" t="s">
        <v>529</v>
      </c>
      <c r="G35" t="s">
        <v>504</v>
      </c>
      <c r="H35">
        <v>157</v>
      </c>
    </row>
    <row r="36" spans="1:8" x14ac:dyDescent="0.3">
      <c r="A36" t="s">
        <v>474</v>
      </c>
      <c r="B36">
        <v>-1.1323398763761501</v>
      </c>
      <c r="C36">
        <v>9.2729119351080893</v>
      </c>
      <c r="D36">
        <v>-58.295810000000003</v>
      </c>
      <c r="E36">
        <v>20.739319999999999</v>
      </c>
      <c r="F36" t="s">
        <v>530</v>
      </c>
      <c r="G36" t="s">
        <v>504</v>
      </c>
      <c r="H36">
        <v>121</v>
      </c>
    </row>
    <row r="37" spans="1:8" x14ac:dyDescent="0.3">
      <c r="A37" t="s">
        <v>475</v>
      </c>
      <c r="B37">
        <v>-1.6842173568601</v>
      </c>
      <c r="C37">
        <v>5.5976919217807497</v>
      </c>
      <c r="D37">
        <v>-16.826794</v>
      </c>
      <c r="E37">
        <v>16.256758000000001</v>
      </c>
      <c r="F37" t="s">
        <v>531</v>
      </c>
      <c r="G37" t="s">
        <v>504</v>
      </c>
      <c r="H37">
        <v>193</v>
      </c>
    </row>
    <row r="38" spans="1:8" x14ac:dyDescent="0.3">
      <c r="A38" t="s">
        <v>476</v>
      </c>
      <c r="B38">
        <v>-8.4755546771144205E-2</v>
      </c>
      <c r="C38">
        <v>1.9574720468073501</v>
      </c>
      <c r="D38">
        <v>-5.1666974000000003</v>
      </c>
      <c r="E38">
        <v>4.0158459999999998</v>
      </c>
      <c r="F38" t="s">
        <v>507</v>
      </c>
      <c r="G38" t="s">
        <v>504</v>
      </c>
      <c r="H38">
        <v>201</v>
      </c>
    </row>
    <row r="39" spans="1:8" x14ac:dyDescent="0.3">
      <c r="A39" t="s">
        <v>477</v>
      </c>
      <c r="B39">
        <v>2.4173127709942199</v>
      </c>
      <c r="C39">
        <v>1.3322221308767499</v>
      </c>
      <c r="D39">
        <v>-1.8270287999999999</v>
      </c>
      <c r="E39">
        <v>4.7642709999999999</v>
      </c>
      <c r="F39" t="s">
        <v>519</v>
      </c>
      <c r="G39" t="s">
        <v>504</v>
      </c>
      <c r="H39">
        <v>173</v>
      </c>
    </row>
    <row r="40" spans="1:8" x14ac:dyDescent="0.3">
      <c r="A40" t="s">
        <v>532</v>
      </c>
      <c r="B40">
        <v>-1.5556029490871599</v>
      </c>
      <c r="C40">
        <v>4.8910190825802298</v>
      </c>
      <c r="D40">
        <v>-11.775603</v>
      </c>
      <c r="E40">
        <v>11.858095527474999</v>
      </c>
      <c r="F40" t="s">
        <v>510</v>
      </c>
      <c r="G40" t="s">
        <v>504</v>
      </c>
      <c r="H40">
        <v>101</v>
      </c>
    </row>
    <row r="41" spans="1:8" x14ac:dyDescent="0.3">
      <c r="A41" t="s">
        <v>502</v>
      </c>
      <c r="B41">
        <v>0.71251649112994297</v>
      </c>
      <c r="C41">
        <v>4.3848309124596803</v>
      </c>
      <c r="D41">
        <v>-13.06067</v>
      </c>
      <c r="E41">
        <v>15.22481</v>
      </c>
      <c r="F41" t="s">
        <v>525</v>
      </c>
      <c r="G41" t="s">
        <v>504</v>
      </c>
      <c r="H41">
        <v>177</v>
      </c>
    </row>
    <row r="42" spans="1:8" x14ac:dyDescent="0.3">
      <c r="A42" t="s">
        <v>478</v>
      </c>
      <c r="B42">
        <v>-10.2159113906533</v>
      </c>
      <c r="C42">
        <v>8.1066002230097993</v>
      </c>
      <c r="D42">
        <v>-34.827787502090302</v>
      </c>
      <c r="E42">
        <v>3.6944017571702799</v>
      </c>
      <c r="F42" t="s">
        <v>518</v>
      </c>
      <c r="G42" t="s">
        <v>504</v>
      </c>
      <c r="H42">
        <v>109</v>
      </c>
    </row>
    <row r="43" spans="1:8" x14ac:dyDescent="0.3">
      <c r="A43" t="s">
        <v>479</v>
      </c>
      <c r="B43">
        <v>-3.9471307833944902</v>
      </c>
      <c r="C43">
        <v>8.6055859311831409</v>
      </c>
      <c r="D43">
        <v>-26.703440000000001</v>
      </c>
      <c r="E43">
        <v>24.636431000000002</v>
      </c>
      <c r="F43" t="s">
        <v>518</v>
      </c>
      <c r="G43" t="s">
        <v>504</v>
      </c>
      <c r="H43">
        <v>109</v>
      </c>
    </row>
    <row r="44" spans="1:8" x14ac:dyDescent="0.3">
      <c r="A44" t="s">
        <v>480</v>
      </c>
      <c r="B44">
        <v>-4.6391530322935797</v>
      </c>
      <c r="C44">
        <v>5.8115897124517204</v>
      </c>
      <c r="D44">
        <v>-18.548249999999999</v>
      </c>
      <c r="E44">
        <v>7.5267429999999997</v>
      </c>
      <c r="F44" t="s">
        <v>518</v>
      </c>
      <c r="G44" t="s">
        <v>504</v>
      </c>
      <c r="H44">
        <v>109</v>
      </c>
    </row>
    <row r="45" spans="1:8" x14ac:dyDescent="0.3">
      <c r="A45" t="s">
        <v>481</v>
      </c>
      <c r="B45">
        <v>7.2953412306930696</v>
      </c>
      <c r="C45">
        <v>6.43955248335189</v>
      </c>
      <c r="D45">
        <v>-14.452349999999999</v>
      </c>
      <c r="E45">
        <v>24.572340000000001</v>
      </c>
      <c r="F45" t="s">
        <v>510</v>
      </c>
      <c r="G45" t="s">
        <v>504</v>
      </c>
      <c r="H45">
        <v>101</v>
      </c>
    </row>
    <row r="46" spans="1:8" x14ac:dyDescent="0.3">
      <c r="A46" t="s">
        <v>555</v>
      </c>
      <c r="B46">
        <v>-1.85882959135135</v>
      </c>
      <c r="C46">
        <v>2.5204056311834</v>
      </c>
      <c r="D46">
        <v>-7.8946411999999997</v>
      </c>
      <c r="E46">
        <v>3.2411384000000001</v>
      </c>
      <c r="F46" t="s">
        <v>556</v>
      </c>
      <c r="G46" t="s">
        <v>504</v>
      </c>
      <c r="H46">
        <v>37</v>
      </c>
    </row>
    <row r="47" spans="1:8" x14ac:dyDescent="0.3">
      <c r="A47" t="s">
        <v>533</v>
      </c>
      <c r="B47">
        <v>9.1347905283093205</v>
      </c>
      <c r="C47">
        <v>5.5205603853554601</v>
      </c>
      <c r="D47">
        <v>1.6529966889237</v>
      </c>
      <c r="E47">
        <v>19.652065</v>
      </c>
      <c r="F47" t="s">
        <v>516</v>
      </c>
      <c r="G47" t="s">
        <v>504</v>
      </c>
      <c r="H47">
        <v>85</v>
      </c>
    </row>
    <row r="48" spans="1:8" x14ac:dyDescent="0.3">
      <c r="A48" t="s">
        <v>557</v>
      </c>
      <c r="B48">
        <v>1.1800729266769201</v>
      </c>
      <c r="C48">
        <v>9.1800320154409896</v>
      </c>
      <c r="D48">
        <v>-13.831517</v>
      </c>
      <c r="E48">
        <v>22.177537999999998</v>
      </c>
      <c r="F48" t="s">
        <v>554</v>
      </c>
      <c r="G48" t="s">
        <v>504</v>
      </c>
      <c r="H48">
        <v>65</v>
      </c>
    </row>
    <row r="49" spans="1:8" x14ac:dyDescent="0.3">
      <c r="A49" t="s">
        <v>534</v>
      </c>
      <c r="B49">
        <v>-4.4264254515136603</v>
      </c>
      <c r="C49">
        <v>5.0314481308791699</v>
      </c>
      <c r="D49">
        <v>-16.175015321809401</v>
      </c>
      <c r="E49">
        <v>8.1311652999999904</v>
      </c>
      <c r="F49" t="s">
        <v>535</v>
      </c>
      <c r="G49" t="s">
        <v>504</v>
      </c>
      <c r="H49">
        <v>81</v>
      </c>
    </row>
    <row r="50" spans="1:8" x14ac:dyDescent="0.3">
      <c r="A50" t="s">
        <v>482</v>
      </c>
      <c r="B50">
        <v>-1.76174814485454</v>
      </c>
      <c r="C50">
        <v>2.1851524021214601</v>
      </c>
      <c r="D50">
        <v>-8.6406752000000004</v>
      </c>
      <c r="E50">
        <v>3.9115992999999998</v>
      </c>
      <c r="F50" t="s">
        <v>536</v>
      </c>
      <c r="G50" t="s">
        <v>504</v>
      </c>
      <c r="H50">
        <v>165</v>
      </c>
    </row>
    <row r="51" spans="1:8" x14ac:dyDescent="0.3">
      <c r="A51" t="s">
        <v>537</v>
      </c>
      <c r="B51">
        <v>-9.0255307089341592</v>
      </c>
      <c r="C51">
        <v>5.5213642743618099</v>
      </c>
      <c r="D51">
        <v>-23.110968</v>
      </c>
      <c r="E51">
        <v>2.3392311000000001</v>
      </c>
      <c r="F51" t="s">
        <v>510</v>
      </c>
      <c r="G51" t="s">
        <v>504</v>
      </c>
      <c r="H51">
        <v>101</v>
      </c>
    </row>
    <row r="52" spans="1:8" x14ac:dyDescent="0.3">
      <c r="A52" t="s">
        <v>558</v>
      </c>
      <c r="B52">
        <v>-18.249780517241401</v>
      </c>
      <c r="C52">
        <v>2.5666820641062298</v>
      </c>
      <c r="D52">
        <v>-22.647138999999999</v>
      </c>
      <c r="E52">
        <v>-14.323321999999999</v>
      </c>
      <c r="F52" t="s">
        <v>559</v>
      </c>
      <c r="G52" t="s">
        <v>504</v>
      </c>
      <c r="H52">
        <v>29</v>
      </c>
    </row>
    <row r="53" spans="1:8" x14ac:dyDescent="0.3">
      <c r="A53" t="s">
        <v>483</v>
      </c>
      <c r="B53">
        <v>4.5485222655028901</v>
      </c>
      <c r="C53">
        <v>3.20098264225479</v>
      </c>
      <c r="D53">
        <v>-8.3456530000000004</v>
      </c>
      <c r="E53">
        <v>14.725</v>
      </c>
      <c r="F53" t="s">
        <v>519</v>
      </c>
      <c r="G53" t="s">
        <v>504</v>
      </c>
      <c r="H53">
        <v>173</v>
      </c>
    </row>
    <row r="54" spans="1:8" x14ac:dyDescent="0.3">
      <c r="A54" t="s">
        <v>484</v>
      </c>
      <c r="B54">
        <v>-4.3275727324223601</v>
      </c>
      <c r="C54">
        <v>2.9923303993007999</v>
      </c>
      <c r="D54">
        <v>-16.022226</v>
      </c>
      <c r="E54">
        <v>0.69252080000000005</v>
      </c>
      <c r="F54" t="s">
        <v>538</v>
      </c>
      <c r="G54" t="s">
        <v>504</v>
      </c>
      <c r="H54">
        <v>161</v>
      </c>
    </row>
    <row r="55" spans="1:8" x14ac:dyDescent="0.3">
      <c r="A55" t="s">
        <v>485</v>
      </c>
      <c r="B55">
        <v>5.00217777273265</v>
      </c>
      <c r="C55">
        <v>7.5867359481242396</v>
      </c>
      <c r="D55">
        <v>-16.7059391736984</v>
      </c>
      <c r="E55">
        <v>18.846039999999999</v>
      </c>
      <c r="F55" t="s">
        <v>521</v>
      </c>
      <c r="G55" t="s">
        <v>504</v>
      </c>
      <c r="H55">
        <v>181</v>
      </c>
    </row>
    <row r="56" spans="1:8" x14ac:dyDescent="0.3">
      <c r="A56" t="s">
        <v>486</v>
      </c>
      <c r="B56">
        <v>0.21673124387968801</v>
      </c>
      <c r="C56">
        <v>3.3642559159870702</v>
      </c>
      <c r="D56">
        <v>-6.5068077999999998</v>
      </c>
      <c r="E56">
        <v>8.9489345999999994</v>
      </c>
      <c r="F56" t="s">
        <v>535</v>
      </c>
      <c r="G56" t="s">
        <v>504</v>
      </c>
      <c r="H56">
        <v>81</v>
      </c>
    </row>
    <row r="57" spans="1:8" x14ac:dyDescent="0.3">
      <c r="A57" t="s">
        <v>539</v>
      </c>
      <c r="B57">
        <v>-3.37500802518514</v>
      </c>
      <c r="C57">
        <v>3.3589508891241699</v>
      </c>
      <c r="D57">
        <v>-11.379611000000001</v>
      </c>
      <c r="E57">
        <v>6.3489063000000003</v>
      </c>
      <c r="F57" t="s">
        <v>536</v>
      </c>
      <c r="G57" t="s">
        <v>504</v>
      </c>
      <c r="H57">
        <v>165</v>
      </c>
    </row>
    <row r="58" spans="1:8" x14ac:dyDescent="0.3">
      <c r="A58" t="s">
        <v>540</v>
      </c>
      <c r="B58">
        <v>-0.97287634908573495</v>
      </c>
      <c r="C58">
        <v>4.0367383976713302</v>
      </c>
      <c r="D58">
        <v>-11.83403</v>
      </c>
      <c r="E58">
        <v>7.0614289000000001</v>
      </c>
      <c r="F58" t="s">
        <v>541</v>
      </c>
      <c r="G58" t="s">
        <v>504</v>
      </c>
      <c r="H58">
        <v>165</v>
      </c>
    </row>
    <row r="59" spans="1:8" x14ac:dyDescent="0.3">
      <c r="A59" t="s">
        <v>487</v>
      </c>
      <c r="B59">
        <v>-2.9344455173049599</v>
      </c>
      <c r="C59">
        <v>3.2624552937986402</v>
      </c>
      <c r="D59">
        <v>-8.7195718000000006</v>
      </c>
      <c r="E59">
        <v>17.707356999999998</v>
      </c>
      <c r="F59" t="s">
        <v>503</v>
      </c>
      <c r="G59" t="s">
        <v>504</v>
      </c>
      <c r="H59">
        <v>141</v>
      </c>
    </row>
    <row r="60" spans="1:8" x14ac:dyDescent="0.3">
      <c r="A60" t="s">
        <v>488</v>
      </c>
      <c r="B60">
        <v>-4.4467710062948003</v>
      </c>
      <c r="C60">
        <v>5.4044957225716601</v>
      </c>
      <c r="D60">
        <v>-21.409748</v>
      </c>
      <c r="E60">
        <v>4.6817764000000004</v>
      </c>
      <c r="F60" t="s">
        <v>519</v>
      </c>
      <c r="G60" t="s">
        <v>504</v>
      </c>
      <c r="H60">
        <v>173</v>
      </c>
    </row>
    <row r="61" spans="1:8" x14ac:dyDescent="0.3">
      <c r="A61" t="s">
        <v>489</v>
      </c>
      <c r="B61">
        <v>-5.71284496997436</v>
      </c>
      <c r="C61">
        <v>3.8746031438560702</v>
      </c>
      <c r="D61">
        <v>-21.532955000000001</v>
      </c>
      <c r="E61">
        <v>2.8696988000000001</v>
      </c>
      <c r="F61" t="s">
        <v>515</v>
      </c>
      <c r="G61" t="s">
        <v>504</v>
      </c>
      <c r="H61">
        <v>117</v>
      </c>
    </row>
    <row r="62" spans="1:8" x14ac:dyDescent="0.3">
      <c r="A62" t="s">
        <v>490</v>
      </c>
      <c r="B62">
        <v>5.7508492137142797</v>
      </c>
      <c r="C62">
        <v>4.5189317580091002</v>
      </c>
      <c r="D62">
        <v>-2.4486981000000001</v>
      </c>
      <c r="E62">
        <v>19.539102</v>
      </c>
      <c r="F62" t="s">
        <v>505</v>
      </c>
      <c r="G62" t="s">
        <v>504</v>
      </c>
      <c r="H62">
        <v>105</v>
      </c>
    </row>
    <row r="63" spans="1:8" x14ac:dyDescent="0.3">
      <c r="A63" t="s">
        <v>560</v>
      </c>
      <c r="B63">
        <v>12.285090634561399</v>
      </c>
      <c r="C63">
        <v>12.504118115408</v>
      </c>
      <c r="D63">
        <v>-13.677949999999999</v>
      </c>
      <c r="E63">
        <v>36.616340000000001</v>
      </c>
      <c r="F63" t="s">
        <v>561</v>
      </c>
      <c r="G63" t="s">
        <v>504</v>
      </c>
      <c r="H63">
        <v>57</v>
      </c>
    </row>
    <row r="64" spans="1:8" x14ac:dyDescent="0.3">
      <c r="A64" t="s">
        <v>491</v>
      </c>
      <c r="B64">
        <v>-3.9306017423853201</v>
      </c>
      <c r="C64">
        <v>4.3017365092228701</v>
      </c>
      <c r="D64">
        <v>-11.890001</v>
      </c>
      <c r="E64">
        <v>11.873868</v>
      </c>
      <c r="F64" t="s">
        <v>518</v>
      </c>
      <c r="G64" t="s">
        <v>504</v>
      </c>
      <c r="H64">
        <v>109</v>
      </c>
    </row>
    <row r="65" spans="1:8" x14ac:dyDescent="0.3">
      <c r="A65" t="s">
        <v>492</v>
      </c>
      <c r="B65">
        <v>0.60891104455445599</v>
      </c>
      <c r="C65">
        <v>3.79880723817476</v>
      </c>
      <c r="D65">
        <v>-10.352080000000001</v>
      </c>
      <c r="E65">
        <v>8.6299580000000002</v>
      </c>
      <c r="F65" t="s">
        <v>510</v>
      </c>
      <c r="G65" t="s">
        <v>504</v>
      </c>
      <c r="H65">
        <v>101</v>
      </c>
    </row>
    <row r="66" spans="1:8" x14ac:dyDescent="0.3">
      <c r="A66" t="s">
        <v>493</v>
      </c>
      <c r="B66">
        <v>-1.14493971302905</v>
      </c>
      <c r="C66">
        <v>3.2524035742008799</v>
      </c>
      <c r="D66">
        <v>-10.59947</v>
      </c>
      <c r="E66">
        <v>11.21415</v>
      </c>
      <c r="F66" t="s">
        <v>506</v>
      </c>
      <c r="G66" t="s">
        <v>504</v>
      </c>
      <c r="H66">
        <v>241</v>
      </c>
    </row>
    <row r="67" spans="1:8" x14ac:dyDescent="0.3">
      <c r="A67" t="s">
        <v>494</v>
      </c>
      <c r="B67">
        <v>-1.9601321509884</v>
      </c>
      <c r="C67">
        <v>3.1210970257468702</v>
      </c>
      <c r="D67">
        <v>-9.9924739999999996</v>
      </c>
      <c r="E67">
        <v>3.4948229999999998</v>
      </c>
      <c r="F67" t="s">
        <v>521</v>
      </c>
      <c r="G67" t="s">
        <v>504</v>
      </c>
      <c r="H67">
        <v>181</v>
      </c>
    </row>
    <row r="68" spans="1:8" x14ac:dyDescent="0.3">
      <c r="A68" t="s">
        <v>495</v>
      </c>
      <c r="B68">
        <v>-4.8423431328385602</v>
      </c>
      <c r="C68">
        <v>4.5829244601016503</v>
      </c>
      <c r="D68">
        <v>-21.080304000000002</v>
      </c>
      <c r="E68">
        <v>4.9056438</v>
      </c>
      <c r="F68" t="s">
        <v>519</v>
      </c>
      <c r="G68" t="s">
        <v>504</v>
      </c>
      <c r="H68">
        <v>173</v>
      </c>
    </row>
    <row r="69" spans="1:8" x14ac:dyDescent="0.3">
      <c r="A69" t="s">
        <v>496</v>
      </c>
      <c r="B69">
        <v>2.0699712281381202</v>
      </c>
      <c r="C69">
        <v>3.4856195896174702</v>
      </c>
      <c r="D69">
        <v>-5.5059316999999997</v>
      </c>
      <c r="E69">
        <v>9.4487670000000001</v>
      </c>
      <c r="F69" t="s">
        <v>521</v>
      </c>
      <c r="G69" t="s">
        <v>504</v>
      </c>
      <c r="H69">
        <v>181</v>
      </c>
    </row>
    <row r="70" spans="1:8" x14ac:dyDescent="0.3">
      <c r="A70" t="s">
        <v>497</v>
      </c>
      <c r="B70">
        <v>5.7363755909532799</v>
      </c>
      <c r="C70">
        <v>3.7191283742977701</v>
      </c>
      <c r="D70">
        <v>-3.0164430000000002</v>
      </c>
      <c r="E70">
        <v>14.542999999999999</v>
      </c>
      <c r="F70" t="s">
        <v>531</v>
      </c>
      <c r="G70" t="s">
        <v>504</v>
      </c>
      <c r="H70">
        <v>193</v>
      </c>
    </row>
    <row r="71" spans="1:8" x14ac:dyDescent="0.3">
      <c r="A71" t="s">
        <v>542</v>
      </c>
      <c r="B71">
        <v>7.9883313683045696</v>
      </c>
      <c r="C71">
        <v>4.8096437826565301</v>
      </c>
      <c r="D71">
        <v>-5.1875814</v>
      </c>
      <c r="E71">
        <v>22.562031000000001</v>
      </c>
      <c r="F71" t="s">
        <v>529</v>
      </c>
      <c r="G71" t="s">
        <v>512</v>
      </c>
      <c r="H71">
        <v>156</v>
      </c>
    </row>
    <row r="72" spans="1:8" x14ac:dyDescent="0.3">
      <c r="A72" t="s">
        <v>543</v>
      </c>
      <c r="B72">
        <v>-0.26224283697166101</v>
      </c>
      <c r="C72">
        <v>6.4033187075106301</v>
      </c>
      <c r="D72">
        <v>-12.560900999999999</v>
      </c>
      <c r="E72">
        <v>13.725332999999999</v>
      </c>
      <c r="F72" t="s">
        <v>525</v>
      </c>
      <c r="G72" t="s">
        <v>512</v>
      </c>
      <c r="H72">
        <v>176</v>
      </c>
    </row>
    <row r="73" spans="1:8" x14ac:dyDescent="0.3">
      <c r="A73" t="s">
        <v>498</v>
      </c>
      <c r="B73">
        <v>-2.26909427713534</v>
      </c>
      <c r="C73">
        <v>2.9766997097128698</v>
      </c>
      <c r="D73">
        <v>-9.3381489999999996</v>
      </c>
      <c r="E73">
        <v>6.4476348000000003</v>
      </c>
      <c r="F73" t="s">
        <v>544</v>
      </c>
      <c r="G73" t="s">
        <v>504</v>
      </c>
      <c r="H73">
        <v>133</v>
      </c>
    </row>
    <row r="74" spans="1:8" x14ac:dyDescent="0.3">
      <c r="A74" t="s">
        <v>499</v>
      </c>
      <c r="B74">
        <v>-1.4917661634439801</v>
      </c>
      <c r="C74">
        <v>1.87716135074254</v>
      </c>
      <c r="D74">
        <v>-6.8798159999999999</v>
      </c>
      <c r="E74">
        <v>3.7989700000000002</v>
      </c>
      <c r="F74" t="s">
        <v>506</v>
      </c>
      <c r="G74" t="s">
        <v>504</v>
      </c>
      <c r="H74">
        <v>241</v>
      </c>
    </row>
    <row r="75" spans="1:8" x14ac:dyDescent="0.3">
      <c r="A75" t="s">
        <v>500</v>
      </c>
      <c r="B75">
        <v>-1.58374883078838</v>
      </c>
      <c r="C75">
        <v>1.83519159679146</v>
      </c>
      <c r="D75">
        <v>-6.2996119999999998</v>
      </c>
      <c r="E75">
        <v>1.2141519999999999</v>
      </c>
      <c r="F75" t="s">
        <v>506</v>
      </c>
      <c r="G75" t="s">
        <v>504</v>
      </c>
      <c r="H75">
        <v>241</v>
      </c>
    </row>
    <row r="76" spans="1:8" x14ac:dyDescent="0.3">
      <c r="A76" t="s">
        <v>545</v>
      </c>
      <c r="B76">
        <v>-1.2721971981876501</v>
      </c>
      <c r="C76">
        <v>2.0996190576191101</v>
      </c>
      <c r="D76">
        <v>-8.0823924999999903</v>
      </c>
      <c r="E76">
        <v>3.7967217999999998</v>
      </c>
      <c r="F76" t="s">
        <v>516</v>
      </c>
      <c r="G76" t="s">
        <v>504</v>
      </c>
      <c r="H76">
        <v>85</v>
      </c>
    </row>
    <row r="77" spans="1:8" x14ac:dyDescent="0.3">
      <c r="A77" t="s">
        <v>546</v>
      </c>
      <c r="B77">
        <v>4.90570002188334</v>
      </c>
      <c r="C77">
        <v>6.1863157402987499</v>
      </c>
      <c r="D77">
        <v>-6.6520698368549303</v>
      </c>
      <c r="E77">
        <v>24.882668256759601</v>
      </c>
      <c r="F77" t="s">
        <v>505</v>
      </c>
      <c r="G77" t="s">
        <v>547</v>
      </c>
      <c r="H77">
        <v>84</v>
      </c>
    </row>
    <row r="78" spans="1:8" x14ac:dyDescent="0.3">
      <c r="A78" t="s">
        <v>501</v>
      </c>
      <c r="B78">
        <v>-1.4958477710711</v>
      </c>
      <c r="C78">
        <v>6.5753687582629796</v>
      </c>
      <c r="D78">
        <v>-38.299289999999999</v>
      </c>
      <c r="E78">
        <v>7.6012770999999999</v>
      </c>
      <c r="F78" t="s">
        <v>509</v>
      </c>
      <c r="G78" t="s">
        <v>504</v>
      </c>
      <c r="H78">
        <v>97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62"/>
  <sheetViews>
    <sheetView topLeftCell="A44" workbookViewId="0"/>
  </sheetViews>
  <sheetFormatPr defaultRowHeight="14.4" x14ac:dyDescent="0.3"/>
  <cols>
    <col min="1" max="1" width="14.5546875" customWidth="1"/>
  </cols>
  <sheetData>
    <row r="1" spans="1:8" s="5" customFormat="1" ht="43.2" customHeight="1" x14ac:dyDescent="0.3">
      <c r="A1" s="5" t="s">
        <v>93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</row>
    <row r="2" spans="1:8" x14ac:dyDescent="0.3">
      <c r="A2" t="s">
        <v>548</v>
      </c>
      <c r="B2">
        <v>-5.2727623822222203</v>
      </c>
      <c r="C2">
        <v>3.3696892275628301</v>
      </c>
      <c r="D2">
        <v>-11.264124000000001</v>
      </c>
      <c r="E2">
        <v>0.46124706999999998</v>
      </c>
      <c r="F2" t="s">
        <v>440</v>
      </c>
      <c r="G2" t="s">
        <v>444</v>
      </c>
      <c r="H2">
        <v>18</v>
      </c>
    </row>
    <row r="3" spans="1:8" x14ac:dyDescent="0.3">
      <c r="A3" t="s">
        <v>449</v>
      </c>
      <c r="B3">
        <v>-0.18276632636842099</v>
      </c>
      <c r="C3">
        <v>2.0490245695870799</v>
      </c>
      <c r="D3">
        <v>-4.2173720000000001</v>
      </c>
      <c r="E3">
        <v>2.6703000000000001</v>
      </c>
      <c r="F3" t="s">
        <v>440</v>
      </c>
      <c r="G3" t="s">
        <v>441</v>
      </c>
      <c r="H3">
        <v>19</v>
      </c>
    </row>
    <row r="4" spans="1:8" x14ac:dyDescent="0.3">
      <c r="A4" t="s">
        <v>450</v>
      </c>
      <c r="B4">
        <v>-6.5088801295020096</v>
      </c>
      <c r="C4">
        <v>4.15810651255916E-2</v>
      </c>
      <c r="D4">
        <v>-6.5382823826212801</v>
      </c>
      <c r="E4">
        <v>-6.4794778763827496</v>
      </c>
      <c r="F4" t="s">
        <v>440</v>
      </c>
      <c r="G4" t="s">
        <v>442</v>
      </c>
      <c r="H4">
        <v>2</v>
      </c>
    </row>
    <row r="5" spans="1:8" x14ac:dyDescent="0.3">
      <c r="A5" t="s">
        <v>451</v>
      </c>
      <c r="B5">
        <v>0.45307315947368398</v>
      </c>
      <c r="C5">
        <v>1.82908634205645</v>
      </c>
      <c r="D5">
        <v>-2.4073639999999998</v>
      </c>
      <c r="E5">
        <v>3.5318239999999999</v>
      </c>
      <c r="F5" t="s">
        <v>440</v>
      </c>
      <c r="G5" t="s">
        <v>441</v>
      </c>
      <c r="H5">
        <v>19</v>
      </c>
    </row>
    <row r="6" spans="1:8" x14ac:dyDescent="0.3">
      <c r="A6" t="s">
        <v>452</v>
      </c>
      <c r="B6">
        <v>1.5637896578947399</v>
      </c>
      <c r="C6">
        <v>1.6268543121567201</v>
      </c>
      <c r="D6">
        <v>-2.1673900000000001</v>
      </c>
      <c r="E6">
        <v>4.8865910000000001</v>
      </c>
      <c r="F6" t="s">
        <v>440</v>
      </c>
      <c r="G6" t="s">
        <v>441</v>
      </c>
      <c r="H6">
        <v>19</v>
      </c>
    </row>
    <row r="7" spans="1:8" x14ac:dyDescent="0.3">
      <c r="A7" t="s">
        <v>453</v>
      </c>
      <c r="B7">
        <v>-5.7592351052631503E-2</v>
      </c>
      <c r="C7">
        <v>3.1898487454336601</v>
      </c>
      <c r="D7">
        <v>-7.9349249999999998</v>
      </c>
      <c r="E7">
        <v>6.4856870000000004</v>
      </c>
      <c r="F7" t="s">
        <v>440</v>
      </c>
      <c r="G7" t="s">
        <v>441</v>
      </c>
      <c r="H7">
        <v>19</v>
      </c>
    </row>
    <row r="8" spans="1:8" x14ac:dyDescent="0.3">
      <c r="A8" t="s">
        <v>550</v>
      </c>
      <c r="B8">
        <v>-3.1036583376470599</v>
      </c>
      <c r="C8">
        <v>1.65201275734177</v>
      </c>
      <c r="D8">
        <v>-6.9423865999999999</v>
      </c>
      <c r="E8">
        <v>-0.42639803999999998</v>
      </c>
      <c r="F8" t="s">
        <v>440</v>
      </c>
      <c r="G8" t="s">
        <v>552</v>
      </c>
      <c r="H8">
        <v>17</v>
      </c>
    </row>
    <row r="9" spans="1:8" x14ac:dyDescent="0.3">
      <c r="A9" t="s">
        <v>454</v>
      </c>
      <c r="B9">
        <v>-1.97368702631579</v>
      </c>
      <c r="C9">
        <v>1.59119619808144</v>
      </c>
      <c r="D9">
        <v>-4.5168010000000001</v>
      </c>
      <c r="E9">
        <v>0.64227310000000004</v>
      </c>
      <c r="F9" t="s">
        <v>440</v>
      </c>
      <c r="G9" t="s">
        <v>441</v>
      </c>
      <c r="H9">
        <v>19</v>
      </c>
    </row>
    <row r="10" spans="1:8" x14ac:dyDescent="0.3">
      <c r="A10" t="s">
        <v>455</v>
      </c>
      <c r="B10">
        <v>-0.73348434894736803</v>
      </c>
      <c r="C10">
        <v>2.3566055612131001</v>
      </c>
      <c r="D10">
        <v>-4.4139575999999998</v>
      </c>
      <c r="E10">
        <v>2.7888137</v>
      </c>
      <c r="F10" t="s">
        <v>440</v>
      </c>
      <c r="G10" t="s">
        <v>441</v>
      </c>
      <c r="H10">
        <v>19</v>
      </c>
    </row>
    <row r="11" spans="1:8" x14ac:dyDescent="0.3">
      <c r="A11" t="s">
        <v>456</v>
      </c>
      <c r="B11">
        <v>-28.660891295034101</v>
      </c>
      <c r="C11">
        <v>24.883366393630499</v>
      </c>
      <c r="D11">
        <v>-58.274558001221003</v>
      </c>
      <c r="E11">
        <v>5.4171345493419203</v>
      </c>
      <c r="F11" t="s">
        <v>440</v>
      </c>
      <c r="G11" t="s">
        <v>443</v>
      </c>
      <c r="H11">
        <v>7</v>
      </c>
    </row>
    <row r="12" spans="1:8" x14ac:dyDescent="0.3">
      <c r="A12" t="s">
        <v>457</v>
      </c>
      <c r="B12">
        <v>-0.564771085263158</v>
      </c>
      <c r="C12">
        <v>0.74766967812784402</v>
      </c>
      <c r="D12">
        <v>-2.203443</v>
      </c>
      <c r="E12">
        <v>0.86209049999999998</v>
      </c>
      <c r="F12" t="s">
        <v>440</v>
      </c>
      <c r="G12" t="s">
        <v>441</v>
      </c>
      <c r="H12">
        <v>19</v>
      </c>
    </row>
    <row r="13" spans="1:8" x14ac:dyDescent="0.3">
      <c r="A13" t="s">
        <v>458</v>
      </c>
      <c r="B13">
        <v>-4.4197760052631603</v>
      </c>
      <c r="C13">
        <v>3.57125724309621</v>
      </c>
      <c r="D13">
        <v>-11.76192</v>
      </c>
      <c r="E13">
        <v>0.98473840000000001</v>
      </c>
      <c r="F13" t="s">
        <v>440</v>
      </c>
      <c r="G13" t="s">
        <v>441</v>
      </c>
      <c r="H13">
        <v>19</v>
      </c>
    </row>
    <row r="14" spans="1:8" x14ac:dyDescent="0.3">
      <c r="A14" t="s">
        <v>459</v>
      </c>
      <c r="B14">
        <v>2.0808228736842098</v>
      </c>
      <c r="C14">
        <v>0.60189866789074897</v>
      </c>
      <c r="D14">
        <v>0.81347259999999999</v>
      </c>
      <c r="E14">
        <v>3.0017339999999999</v>
      </c>
      <c r="F14" t="s">
        <v>440</v>
      </c>
      <c r="G14" t="s">
        <v>441</v>
      </c>
      <c r="H14">
        <v>19</v>
      </c>
    </row>
    <row r="15" spans="1:8" x14ac:dyDescent="0.3">
      <c r="A15" t="s">
        <v>460</v>
      </c>
      <c r="B15">
        <v>-3.8652177894736801</v>
      </c>
      <c r="C15">
        <v>1.92744284034102</v>
      </c>
      <c r="D15">
        <v>-6.8969849999999999</v>
      </c>
      <c r="E15">
        <v>-1.4668650000000001</v>
      </c>
      <c r="F15" t="s">
        <v>440</v>
      </c>
      <c r="G15" t="s">
        <v>441</v>
      </c>
      <c r="H15">
        <v>19</v>
      </c>
    </row>
    <row r="16" spans="1:8" x14ac:dyDescent="0.3">
      <c r="A16" t="s">
        <v>461</v>
      </c>
      <c r="B16">
        <v>-2.24459883157895</v>
      </c>
      <c r="C16">
        <v>1.50084411144222</v>
      </c>
      <c r="D16">
        <v>-6.3793300000000004</v>
      </c>
      <c r="E16">
        <v>-0.35261199999999998</v>
      </c>
      <c r="F16" t="s">
        <v>440</v>
      </c>
      <c r="G16" t="s">
        <v>441</v>
      </c>
      <c r="H16">
        <v>19</v>
      </c>
    </row>
    <row r="17" spans="1:8" x14ac:dyDescent="0.3">
      <c r="A17" t="s">
        <v>462</v>
      </c>
      <c r="B17">
        <v>-2.3236515233333299</v>
      </c>
      <c r="C17">
        <v>3.2969657052374699</v>
      </c>
      <c r="D17">
        <v>-10.732156</v>
      </c>
      <c r="E17">
        <v>3.3962471999999999</v>
      </c>
      <c r="F17" t="s">
        <v>440</v>
      </c>
      <c r="G17" t="s">
        <v>444</v>
      </c>
      <c r="H17">
        <v>18</v>
      </c>
    </row>
    <row r="18" spans="1:8" x14ac:dyDescent="0.3">
      <c r="A18" t="s">
        <v>553</v>
      </c>
      <c r="B18">
        <v>-6.94002038333333</v>
      </c>
      <c r="C18">
        <v>2.2286462805913798</v>
      </c>
      <c r="D18">
        <v>-11.13707</v>
      </c>
      <c r="E18">
        <v>-3.7911081000000002</v>
      </c>
      <c r="F18" t="s">
        <v>440</v>
      </c>
      <c r="G18" t="s">
        <v>444</v>
      </c>
      <c r="H18">
        <v>18</v>
      </c>
    </row>
    <row r="19" spans="1:8" x14ac:dyDescent="0.3">
      <c r="A19" t="s">
        <v>463</v>
      </c>
      <c r="B19">
        <v>-0.75598898421052596</v>
      </c>
      <c r="C19">
        <v>3.3772101798308798</v>
      </c>
      <c r="D19">
        <v>-8.1298870000000001</v>
      </c>
      <c r="E19">
        <v>7.8328899999999999</v>
      </c>
      <c r="F19" t="s">
        <v>440</v>
      </c>
      <c r="G19" t="s">
        <v>441</v>
      </c>
      <c r="H19">
        <v>19</v>
      </c>
    </row>
    <row r="20" spans="1:8" x14ac:dyDescent="0.3">
      <c r="A20" t="s">
        <v>464</v>
      </c>
      <c r="B20">
        <v>10.620785250000001</v>
      </c>
      <c r="C20">
        <v>2.6075161708953898</v>
      </c>
      <c r="D20">
        <v>5.1818749999999998</v>
      </c>
      <c r="E20">
        <v>16.505790000000001</v>
      </c>
      <c r="F20" t="s">
        <v>440</v>
      </c>
      <c r="G20" t="s">
        <v>445</v>
      </c>
      <c r="H20">
        <v>20</v>
      </c>
    </row>
    <row r="21" spans="1:8" x14ac:dyDescent="0.3">
      <c r="A21" t="s">
        <v>465</v>
      </c>
      <c r="B21">
        <v>-2.91015807894737</v>
      </c>
      <c r="C21">
        <v>4.0582225159363396</v>
      </c>
      <c r="D21">
        <v>-12.44529</v>
      </c>
      <c r="E21">
        <v>4.2249359999999996</v>
      </c>
      <c r="F21" t="s">
        <v>440</v>
      </c>
      <c r="G21" t="s">
        <v>441</v>
      </c>
      <c r="H21">
        <v>19</v>
      </c>
    </row>
    <row r="22" spans="1:8" x14ac:dyDescent="0.3">
      <c r="A22" t="s">
        <v>466</v>
      </c>
      <c r="B22">
        <v>-0.45606059631578899</v>
      </c>
      <c r="C22">
        <v>1.9050347116325701</v>
      </c>
      <c r="D22">
        <v>-4.6560129999999997</v>
      </c>
      <c r="E22">
        <v>2.6798489999999999</v>
      </c>
      <c r="F22" t="s">
        <v>440</v>
      </c>
      <c r="G22" t="s">
        <v>441</v>
      </c>
      <c r="H22">
        <v>19</v>
      </c>
    </row>
    <row r="23" spans="1:8" x14ac:dyDescent="0.3">
      <c r="A23" t="s">
        <v>467</v>
      </c>
      <c r="B23">
        <v>-0.69165240526315797</v>
      </c>
      <c r="C23">
        <v>1.2495455402395099</v>
      </c>
      <c r="D23">
        <v>-3.9101050000000002</v>
      </c>
      <c r="E23">
        <v>0.95709310000000003</v>
      </c>
      <c r="F23" t="s">
        <v>440</v>
      </c>
      <c r="G23" t="s">
        <v>441</v>
      </c>
      <c r="H23">
        <v>19</v>
      </c>
    </row>
    <row r="24" spans="1:8" x14ac:dyDescent="0.3">
      <c r="A24" t="s">
        <v>468</v>
      </c>
      <c r="B24">
        <v>5.6823833157894796</v>
      </c>
      <c r="C24">
        <v>1.41096679265369</v>
      </c>
      <c r="D24">
        <v>3.3500540000000001</v>
      </c>
      <c r="E24">
        <v>7.6287330000000004</v>
      </c>
      <c r="F24" t="s">
        <v>440</v>
      </c>
      <c r="G24" t="s">
        <v>441</v>
      </c>
      <c r="H24">
        <v>19</v>
      </c>
    </row>
    <row r="25" spans="1:8" x14ac:dyDescent="0.3">
      <c r="A25" t="s">
        <v>469</v>
      </c>
      <c r="B25">
        <v>-7.1537551578947296</v>
      </c>
      <c r="C25">
        <v>2.5730566999067301</v>
      </c>
      <c r="D25">
        <v>-12.81263</v>
      </c>
      <c r="E25">
        <v>-2.9745439999999999</v>
      </c>
      <c r="F25" t="s">
        <v>440</v>
      </c>
      <c r="G25" t="s">
        <v>441</v>
      </c>
      <c r="H25">
        <v>19</v>
      </c>
    </row>
    <row r="26" spans="1:8" x14ac:dyDescent="0.3">
      <c r="A26" t="s">
        <v>470</v>
      </c>
      <c r="B26">
        <v>-2.0788062210526301</v>
      </c>
      <c r="C26">
        <v>4.3096149035227</v>
      </c>
      <c r="D26">
        <v>-11.311970000000001</v>
      </c>
      <c r="E26">
        <v>2.8097599999999998</v>
      </c>
      <c r="F26" t="s">
        <v>440</v>
      </c>
      <c r="G26" t="s">
        <v>441</v>
      </c>
      <c r="H26">
        <v>19</v>
      </c>
    </row>
    <row r="27" spans="1:8" x14ac:dyDescent="0.3">
      <c r="A27" t="s">
        <v>471</v>
      </c>
      <c r="B27">
        <v>-1.49978448947368</v>
      </c>
      <c r="C27">
        <v>2.0442795809407501</v>
      </c>
      <c r="D27">
        <v>-5.083526</v>
      </c>
      <c r="E27">
        <v>1.9308719999999999</v>
      </c>
      <c r="F27" t="s">
        <v>440</v>
      </c>
      <c r="G27" t="s">
        <v>441</v>
      </c>
      <c r="H27">
        <v>19</v>
      </c>
    </row>
    <row r="28" spans="1:8" x14ac:dyDescent="0.3">
      <c r="A28" t="s">
        <v>472</v>
      </c>
      <c r="B28">
        <v>-0.72103444736842104</v>
      </c>
      <c r="C28">
        <v>1.69673512354731</v>
      </c>
      <c r="D28">
        <v>-3.167986</v>
      </c>
      <c r="E28">
        <v>3.9468930000000002</v>
      </c>
      <c r="F28" t="s">
        <v>440</v>
      </c>
      <c r="G28" t="s">
        <v>441</v>
      </c>
      <c r="H28">
        <v>19</v>
      </c>
    </row>
    <row r="29" spans="1:8" x14ac:dyDescent="0.3">
      <c r="A29" t="s">
        <v>473</v>
      </c>
      <c r="B29">
        <v>6.9857403684210506E-2</v>
      </c>
      <c r="C29">
        <v>0.84473941738069003</v>
      </c>
      <c r="D29">
        <v>-1.31108</v>
      </c>
      <c r="E29">
        <v>1.5651919999999999</v>
      </c>
      <c r="F29" t="s">
        <v>440</v>
      </c>
      <c r="G29" t="s">
        <v>441</v>
      </c>
      <c r="H29">
        <v>19</v>
      </c>
    </row>
    <row r="30" spans="1:8" x14ac:dyDescent="0.3">
      <c r="A30" t="s">
        <v>474</v>
      </c>
      <c r="B30">
        <v>11.245448968421099</v>
      </c>
      <c r="C30">
        <v>5.4817129278732999</v>
      </c>
      <c r="D30">
        <v>0.8366034</v>
      </c>
      <c r="E30">
        <v>25.32199</v>
      </c>
      <c r="F30" t="s">
        <v>440</v>
      </c>
      <c r="G30" t="s">
        <v>441</v>
      </c>
      <c r="H30">
        <v>19</v>
      </c>
    </row>
    <row r="31" spans="1:8" x14ac:dyDescent="0.3">
      <c r="A31" t="s">
        <v>475</v>
      </c>
      <c r="B31">
        <v>3.5199647894736898</v>
      </c>
      <c r="C31">
        <v>1.1055287485399401</v>
      </c>
      <c r="D31">
        <v>2.0050650000000001</v>
      </c>
      <c r="E31">
        <v>6.876309</v>
      </c>
      <c r="F31" t="s">
        <v>440</v>
      </c>
      <c r="G31" t="s">
        <v>441</v>
      </c>
      <c r="H31">
        <v>19</v>
      </c>
    </row>
    <row r="32" spans="1:8" x14ac:dyDescent="0.3">
      <c r="A32" t="s">
        <v>476</v>
      </c>
      <c r="B32">
        <v>0.94688861552631598</v>
      </c>
      <c r="C32">
        <v>2.2613989851041101</v>
      </c>
      <c r="D32">
        <v>-4.1366269999999998</v>
      </c>
      <c r="E32">
        <v>5.0275129999999999</v>
      </c>
      <c r="F32" t="s">
        <v>440</v>
      </c>
      <c r="G32" t="s">
        <v>441</v>
      </c>
      <c r="H32">
        <v>19</v>
      </c>
    </row>
    <row r="33" spans="1:8" x14ac:dyDescent="0.3">
      <c r="A33" t="s">
        <v>477</v>
      </c>
      <c r="B33">
        <v>3.5185438649999998</v>
      </c>
      <c r="C33">
        <v>1.3869658647745999</v>
      </c>
      <c r="D33">
        <v>0.33103830000000001</v>
      </c>
      <c r="E33">
        <v>5.2951280000000001</v>
      </c>
      <c r="F33" t="s">
        <v>440</v>
      </c>
      <c r="G33" t="s">
        <v>445</v>
      </c>
      <c r="H33">
        <v>20</v>
      </c>
    </row>
    <row r="34" spans="1:8" x14ac:dyDescent="0.3">
      <c r="A34" t="s">
        <v>502</v>
      </c>
      <c r="B34">
        <v>3.3849296315789501</v>
      </c>
      <c r="C34">
        <v>2.3816029044385498</v>
      </c>
      <c r="D34">
        <v>-1.0029870000000001</v>
      </c>
      <c r="E34">
        <v>7.012321</v>
      </c>
      <c r="F34" t="s">
        <v>440</v>
      </c>
      <c r="G34" t="s">
        <v>441</v>
      </c>
      <c r="H34">
        <v>19</v>
      </c>
    </row>
    <row r="35" spans="1:8" x14ac:dyDescent="0.3">
      <c r="A35" t="s">
        <v>478</v>
      </c>
      <c r="B35">
        <v>-2.0221987032205999</v>
      </c>
      <c r="C35">
        <v>16.431080417059501</v>
      </c>
      <c r="D35">
        <v>-31.586889279036999</v>
      </c>
      <c r="E35">
        <v>16.060994552209898</v>
      </c>
      <c r="F35" t="s">
        <v>440</v>
      </c>
      <c r="G35" t="s">
        <v>443</v>
      </c>
      <c r="H35">
        <v>7</v>
      </c>
    </row>
    <row r="36" spans="1:8" x14ac:dyDescent="0.3">
      <c r="A36" t="s">
        <v>479</v>
      </c>
      <c r="B36">
        <v>-2.5821465263157899</v>
      </c>
      <c r="C36">
        <v>3.3168187446938702</v>
      </c>
      <c r="D36">
        <v>-6.6931310000000002</v>
      </c>
      <c r="E36">
        <v>6.438822</v>
      </c>
      <c r="F36" t="s">
        <v>440</v>
      </c>
      <c r="G36" t="s">
        <v>441</v>
      </c>
      <c r="H36">
        <v>19</v>
      </c>
    </row>
    <row r="37" spans="1:8" x14ac:dyDescent="0.3">
      <c r="A37" t="s">
        <v>480</v>
      </c>
      <c r="B37">
        <v>1.1101272315789501</v>
      </c>
      <c r="C37">
        <v>4.419706223815</v>
      </c>
      <c r="D37">
        <v>-6.8668769999999997</v>
      </c>
      <c r="E37">
        <v>7.6616689999999998</v>
      </c>
      <c r="F37" t="s">
        <v>440</v>
      </c>
      <c r="G37" t="s">
        <v>441</v>
      </c>
      <c r="H37">
        <v>19</v>
      </c>
    </row>
    <row r="38" spans="1:8" x14ac:dyDescent="0.3">
      <c r="A38" t="s">
        <v>481</v>
      </c>
      <c r="B38">
        <v>9.65595168421053</v>
      </c>
      <c r="C38">
        <v>10.8103965956784</v>
      </c>
      <c r="D38">
        <v>-6.4401989999999998</v>
      </c>
      <c r="E38">
        <v>37.351649999999999</v>
      </c>
      <c r="F38" t="s">
        <v>440</v>
      </c>
      <c r="G38" t="s">
        <v>441</v>
      </c>
      <c r="H38">
        <v>19</v>
      </c>
    </row>
    <row r="39" spans="1:8" x14ac:dyDescent="0.3">
      <c r="A39" t="s">
        <v>555</v>
      </c>
      <c r="B39">
        <v>-2.60964007277778</v>
      </c>
      <c r="C39">
        <v>3.8619003623187198</v>
      </c>
      <c r="D39">
        <v>-10.903168000000001</v>
      </c>
      <c r="E39">
        <v>5.1043735000000003</v>
      </c>
      <c r="F39" t="s">
        <v>440</v>
      </c>
      <c r="G39" t="s">
        <v>444</v>
      </c>
      <c r="H39">
        <v>18</v>
      </c>
    </row>
    <row r="40" spans="1:8" x14ac:dyDescent="0.3">
      <c r="A40" t="s">
        <v>557</v>
      </c>
      <c r="B40">
        <v>6.9566349049999996</v>
      </c>
      <c r="C40">
        <v>5.8596064949648703</v>
      </c>
      <c r="D40">
        <v>-5.7934808000000002</v>
      </c>
      <c r="E40">
        <v>19.992046999999999</v>
      </c>
      <c r="F40" t="s">
        <v>440</v>
      </c>
      <c r="G40" t="s">
        <v>444</v>
      </c>
      <c r="H40">
        <v>18</v>
      </c>
    </row>
    <row r="41" spans="1:8" x14ac:dyDescent="0.3">
      <c r="A41" t="s">
        <v>482</v>
      </c>
      <c r="B41">
        <v>-7.02738473684211E-2</v>
      </c>
      <c r="C41">
        <v>2.02841103733126</v>
      </c>
      <c r="D41">
        <v>-1.964483</v>
      </c>
      <c r="E41">
        <v>5.9132210000000001</v>
      </c>
      <c r="F41" t="s">
        <v>440</v>
      </c>
      <c r="G41" t="s">
        <v>441</v>
      </c>
      <c r="H41">
        <v>19</v>
      </c>
    </row>
    <row r="42" spans="1:8" x14ac:dyDescent="0.3">
      <c r="A42" t="s">
        <v>558</v>
      </c>
      <c r="B42">
        <v>-16.596668611111099</v>
      </c>
      <c r="C42">
        <v>7.7154742526500497</v>
      </c>
      <c r="D42">
        <v>-44.982008999999998</v>
      </c>
      <c r="E42">
        <v>-11.087827000000001</v>
      </c>
      <c r="F42" t="s">
        <v>440</v>
      </c>
      <c r="G42" t="s">
        <v>444</v>
      </c>
      <c r="H42">
        <v>18</v>
      </c>
    </row>
    <row r="43" spans="1:8" x14ac:dyDescent="0.3">
      <c r="A43" t="s">
        <v>483</v>
      </c>
      <c r="B43">
        <v>8.9757677894736805</v>
      </c>
      <c r="C43">
        <v>3.2373334912810501</v>
      </c>
      <c r="D43">
        <v>3.8055490000000001</v>
      </c>
      <c r="E43">
        <v>13.434570000000001</v>
      </c>
      <c r="F43" t="s">
        <v>440</v>
      </c>
      <c r="G43" t="s">
        <v>441</v>
      </c>
      <c r="H43">
        <v>19</v>
      </c>
    </row>
    <row r="44" spans="1:8" x14ac:dyDescent="0.3">
      <c r="A44" t="s">
        <v>484</v>
      </c>
      <c r="B44">
        <v>-6.0962107684210496</v>
      </c>
      <c r="C44">
        <v>2.5670651690798798</v>
      </c>
      <c r="D44">
        <v>-9.5172550000000005</v>
      </c>
      <c r="E44">
        <v>-0.33000160000000001</v>
      </c>
      <c r="F44" t="s">
        <v>440</v>
      </c>
      <c r="G44" t="s">
        <v>441</v>
      </c>
      <c r="H44">
        <v>19</v>
      </c>
    </row>
    <row r="45" spans="1:8" x14ac:dyDescent="0.3">
      <c r="A45" t="s">
        <v>485</v>
      </c>
      <c r="B45">
        <v>15.7872524736842</v>
      </c>
      <c r="C45">
        <v>9.5974385650507408</v>
      </c>
      <c r="D45">
        <v>-2.719786</v>
      </c>
      <c r="E45">
        <v>38.383009999999999</v>
      </c>
      <c r="F45" t="s">
        <v>440</v>
      </c>
      <c r="G45" t="s">
        <v>441</v>
      </c>
      <c r="H45">
        <v>19</v>
      </c>
    </row>
    <row r="46" spans="1:8" x14ac:dyDescent="0.3">
      <c r="A46" t="s">
        <v>486</v>
      </c>
      <c r="B46">
        <v>2.6452084583907798</v>
      </c>
      <c r="C46">
        <v>2.61369612821243</v>
      </c>
      <c r="D46">
        <v>-0.32372735965468302</v>
      </c>
      <c r="E46">
        <v>4.5992213938781497</v>
      </c>
      <c r="F46" t="s">
        <v>440</v>
      </c>
      <c r="G46" t="s">
        <v>446</v>
      </c>
      <c r="H46">
        <v>3</v>
      </c>
    </row>
    <row r="47" spans="1:8" x14ac:dyDescent="0.3">
      <c r="A47" t="s">
        <v>487</v>
      </c>
      <c r="B47">
        <v>0.190912468421053</v>
      </c>
      <c r="C47">
        <v>2.2959608855735101</v>
      </c>
      <c r="D47">
        <v>-4.9171389999999997</v>
      </c>
      <c r="E47">
        <v>3.667284</v>
      </c>
      <c r="F47" t="s">
        <v>440</v>
      </c>
      <c r="G47" t="s">
        <v>441</v>
      </c>
      <c r="H47">
        <v>19</v>
      </c>
    </row>
    <row r="48" spans="1:8" x14ac:dyDescent="0.3">
      <c r="A48" t="s">
        <v>488</v>
      </c>
      <c r="B48">
        <v>-0.102543110526316</v>
      </c>
      <c r="C48">
        <v>1.7310819364232</v>
      </c>
      <c r="D48">
        <v>-2.725447</v>
      </c>
      <c r="E48">
        <v>2.9250600000000002</v>
      </c>
      <c r="F48" t="s">
        <v>440</v>
      </c>
      <c r="G48" t="s">
        <v>441</v>
      </c>
      <c r="H48">
        <v>19</v>
      </c>
    </row>
    <row r="49" spans="1:8" x14ac:dyDescent="0.3">
      <c r="A49" t="s">
        <v>489</v>
      </c>
      <c r="B49">
        <v>-7.6157235894736797</v>
      </c>
      <c r="C49">
        <v>1.80761045558482</v>
      </c>
      <c r="D49">
        <v>-11.821531</v>
      </c>
      <c r="E49">
        <v>-4.8509947999999996</v>
      </c>
      <c r="F49" t="s">
        <v>440</v>
      </c>
      <c r="G49" t="s">
        <v>441</v>
      </c>
      <c r="H49">
        <v>19</v>
      </c>
    </row>
    <row r="50" spans="1:8" x14ac:dyDescent="0.3">
      <c r="A50" t="s">
        <v>490</v>
      </c>
      <c r="B50">
        <v>3.9223195</v>
      </c>
      <c r="C50">
        <v>2.7689862619193901</v>
      </c>
      <c r="D50">
        <v>1.7128749999999999</v>
      </c>
      <c r="E50">
        <v>8.9028340000000004</v>
      </c>
      <c r="F50" t="s">
        <v>440</v>
      </c>
      <c r="G50" t="s">
        <v>447</v>
      </c>
      <c r="H50">
        <v>6</v>
      </c>
    </row>
    <row r="51" spans="1:8" x14ac:dyDescent="0.3">
      <c r="A51" t="s">
        <v>560</v>
      </c>
      <c r="B51">
        <v>3.60633620526316</v>
      </c>
      <c r="C51">
        <v>7.1465254334227302</v>
      </c>
      <c r="D51">
        <v>-13.152380000000001</v>
      </c>
      <c r="E51">
        <v>16.546900000000001</v>
      </c>
      <c r="F51" t="s">
        <v>440</v>
      </c>
      <c r="G51" t="s">
        <v>441</v>
      </c>
      <c r="H51">
        <v>19</v>
      </c>
    </row>
    <row r="52" spans="1:8" x14ac:dyDescent="0.3">
      <c r="A52" t="s">
        <v>491</v>
      </c>
      <c r="B52">
        <v>-3.7514742842105302</v>
      </c>
      <c r="C52">
        <v>3.6688584147527101</v>
      </c>
      <c r="D52">
        <v>-10.52417</v>
      </c>
      <c r="E52">
        <v>1.1483749999999999</v>
      </c>
      <c r="F52" t="s">
        <v>440</v>
      </c>
      <c r="G52" t="s">
        <v>441</v>
      </c>
      <c r="H52">
        <v>19</v>
      </c>
    </row>
    <row r="53" spans="1:8" x14ac:dyDescent="0.3">
      <c r="A53" t="s">
        <v>492</v>
      </c>
      <c r="B53">
        <v>3.5999904510526299</v>
      </c>
      <c r="C53">
        <v>3.1079180364301</v>
      </c>
      <c r="D53">
        <v>-2.761949</v>
      </c>
      <c r="E53">
        <v>9.2459720000000001</v>
      </c>
      <c r="F53" t="s">
        <v>440</v>
      </c>
      <c r="G53" t="s">
        <v>441</v>
      </c>
      <c r="H53">
        <v>19</v>
      </c>
    </row>
    <row r="54" spans="1:8" x14ac:dyDescent="0.3">
      <c r="A54" t="s">
        <v>493</v>
      </c>
      <c r="B54">
        <v>0.488783915789474</v>
      </c>
      <c r="C54">
        <v>2.6244467112102101</v>
      </c>
      <c r="D54">
        <v>-2.6106699999999998</v>
      </c>
      <c r="E54">
        <v>5.6652800000000001</v>
      </c>
      <c r="F54" t="s">
        <v>440</v>
      </c>
      <c r="G54" t="s">
        <v>441</v>
      </c>
      <c r="H54">
        <v>19</v>
      </c>
    </row>
    <row r="55" spans="1:8" x14ac:dyDescent="0.3">
      <c r="A55" t="s">
        <v>494</v>
      </c>
      <c r="B55">
        <v>1.66591072421053</v>
      </c>
      <c r="C55">
        <v>1.35062362888603</v>
      </c>
      <c r="D55">
        <v>-0.28433459999999999</v>
      </c>
      <c r="E55">
        <v>3.806514</v>
      </c>
      <c r="F55" t="s">
        <v>440</v>
      </c>
      <c r="G55" t="s">
        <v>441</v>
      </c>
      <c r="H55">
        <v>19</v>
      </c>
    </row>
    <row r="56" spans="1:8" x14ac:dyDescent="0.3">
      <c r="A56" t="s">
        <v>495</v>
      </c>
      <c r="B56">
        <v>-1.54919575813921</v>
      </c>
      <c r="C56">
        <v>1.45769288103754</v>
      </c>
      <c r="D56">
        <v>-3.0221489674366899</v>
      </c>
      <c r="E56">
        <v>-0.15319258589250001</v>
      </c>
      <c r="F56" t="s">
        <v>440</v>
      </c>
      <c r="G56" t="s">
        <v>448</v>
      </c>
      <c r="H56">
        <v>4</v>
      </c>
    </row>
    <row r="57" spans="1:8" x14ac:dyDescent="0.3">
      <c r="A57" t="s">
        <v>496</v>
      </c>
      <c r="B57">
        <v>6.2778286315789504</v>
      </c>
      <c r="C57">
        <v>1.2703210691564599</v>
      </c>
      <c r="D57">
        <v>3.5900919999999998</v>
      </c>
      <c r="E57">
        <v>8.1996769999999994</v>
      </c>
      <c r="F57" t="s">
        <v>440</v>
      </c>
      <c r="G57" t="s">
        <v>441</v>
      </c>
      <c r="H57">
        <v>19</v>
      </c>
    </row>
    <row r="58" spans="1:8" x14ac:dyDescent="0.3">
      <c r="A58" t="s">
        <v>497</v>
      </c>
      <c r="B58">
        <v>5.4839706473684204</v>
      </c>
      <c r="C58">
        <v>5.3599480964198003</v>
      </c>
      <c r="D58">
        <v>-12.11504</v>
      </c>
      <c r="E58">
        <v>12.01928</v>
      </c>
      <c r="F58" t="s">
        <v>440</v>
      </c>
      <c r="G58" t="s">
        <v>441</v>
      </c>
      <c r="H58">
        <v>19</v>
      </c>
    </row>
    <row r="59" spans="1:8" x14ac:dyDescent="0.3">
      <c r="A59" t="s">
        <v>498</v>
      </c>
      <c r="B59">
        <v>-2.9361703100000001</v>
      </c>
      <c r="C59">
        <v>2.2554459974871999</v>
      </c>
      <c r="D59">
        <v>-6.6497809999999999</v>
      </c>
      <c r="E59">
        <v>0.1611445</v>
      </c>
      <c r="F59" t="s">
        <v>440</v>
      </c>
      <c r="G59" t="s">
        <v>441</v>
      </c>
      <c r="H59">
        <v>19</v>
      </c>
    </row>
    <row r="60" spans="1:8" x14ac:dyDescent="0.3">
      <c r="A60" t="s">
        <v>499</v>
      </c>
      <c r="B60">
        <v>-2.3430279999999999</v>
      </c>
      <c r="C60">
        <v>2.0916521833222901</v>
      </c>
      <c r="D60">
        <v>-6.4905809999999997</v>
      </c>
      <c r="E60">
        <v>1.6903600000000001</v>
      </c>
      <c r="F60" t="s">
        <v>440</v>
      </c>
      <c r="G60" t="s">
        <v>441</v>
      </c>
      <c r="H60">
        <v>19</v>
      </c>
    </row>
    <row r="61" spans="1:8" x14ac:dyDescent="0.3">
      <c r="A61" t="s">
        <v>500</v>
      </c>
      <c r="B61">
        <v>-3.5927312631579</v>
      </c>
      <c r="C61">
        <v>0.43637595644274002</v>
      </c>
      <c r="D61">
        <v>-4.6292020000000003</v>
      </c>
      <c r="E61">
        <v>-3.0169579999999998</v>
      </c>
      <c r="F61" t="s">
        <v>440</v>
      </c>
      <c r="G61" t="s">
        <v>441</v>
      </c>
      <c r="H61">
        <v>19</v>
      </c>
    </row>
    <row r="62" spans="1:8" x14ac:dyDescent="0.3">
      <c r="A62" t="s">
        <v>501</v>
      </c>
      <c r="B62">
        <v>1.38986014936895</v>
      </c>
      <c r="C62">
        <v>5.1624627798018201</v>
      </c>
      <c r="D62">
        <v>-5.6455264116554602</v>
      </c>
      <c r="E62">
        <v>8.7595149772733798</v>
      </c>
      <c r="F62" t="s">
        <v>440</v>
      </c>
      <c r="G62" t="s">
        <v>443</v>
      </c>
      <c r="H62">
        <v>7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R78"/>
  <sheetViews>
    <sheetView zoomScale="98" workbookViewId="0">
      <pane xSplit="1" topLeftCell="B1" activePane="topRight" state="frozen"/>
      <selection pane="topRight"/>
    </sheetView>
  </sheetViews>
  <sheetFormatPr defaultRowHeight="14.4" x14ac:dyDescent="0.3"/>
  <cols>
    <col min="1" max="1" width="20.33203125" customWidth="1"/>
    <col min="2" max="2" width="13.5546875" customWidth="1"/>
    <col min="3" max="3" width="13.109375" style="4" customWidth="1"/>
    <col min="4" max="4" width="16" style="4" customWidth="1"/>
    <col min="5" max="7" width="10.5546875" bestFit="1" customWidth="1"/>
    <col min="10" max="10" width="8.88671875" style="31"/>
    <col min="12" max="12" width="8.88671875" style="29"/>
    <col min="13" max="13" width="12.6640625" style="36" customWidth="1"/>
    <col min="14" max="14" width="8.88671875" style="29"/>
    <col min="15" max="15" width="12" style="29" customWidth="1"/>
    <col min="16" max="16" width="11.88671875" customWidth="1"/>
    <col min="17" max="17" width="8.88671875" customWidth="1"/>
  </cols>
  <sheetData>
    <row r="1" spans="1:18" ht="43.2" x14ac:dyDescent="0.3">
      <c r="A1" s="1" t="s">
        <v>93</v>
      </c>
      <c r="B1" s="2" t="s">
        <v>78</v>
      </c>
      <c r="C1" s="3" t="s">
        <v>79</v>
      </c>
      <c r="D1" s="3" t="s">
        <v>80</v>
      </c>
      <c r="E1" s="2" t="s">
        <v>81</v>
      </c>
      <c r="F1" s="2" t="s">
        <v>82</v>
      </c>
      <c r="G1" s="2" t="s">
        <v>83</v>
      </c>
      <c r="H1" s="5" t="s">
        <v>1893</v>
      </c>
      <c r="I1" s="2" t="s">
        <v>1894</v>
      </c>
      <c r="K1" s="2" t="s">
        <v>1898</v>
      </c>
      <c r="L1" s="28" t="s">
        <v>1895</v>
      </c>
      <c r="M1" s="33" t="s">
        <v>1903</v>
      </c>
      <c r="N1" s="28" t="s">
        <v>1896</v>
      </c>
      <c r="O1" s="28" t="s">
        <v>1897</v>
      </c>
      <c r="P1" s="33" t="s">
        <v>1904</v>
      </c>
    </row>
    <row r="2" spans="1:18" x14ac:dyDescent="0.3">
      <c r="A2" t="s">
        <v>548</v>
      </c>
      <c r="B2">
        <f>VLOOKUP($A2,'data-stats-full'!$A$2:$H$78,2)</f>
        <v>-6.5408202482051303</v>
      </c>
      <c r="C2">
        <f>IFERROR(VLOOKUP($A2,'data-pre-covid'!$A:$H, 2, FALSE), 0)</f>
        <v>-7.62772699047619</v>
      </c>
      <c r="D2">
        <f>IFERROR(VLOOKUP($A2,'data-post-covid'!$A:$H, 2, FALSE), 0)</f>
        <v>-5.2727623822222203</v>
      </c>
      <c r="E2" s="4">
        <f>VLOOKUP($A2,'data-stats-full'!$A$2:$H$78,3)</f>
        <v>2.8229167687453001</v>
      </c>
      <c r="F2">
        <f>IFERROR(VLOOKUP($A2,'data-pre-covid'!$A:$H, 3, FALSE), 0)</f>
        <v>1.67380982651954</v>
      </c>
      <c r="G2">
        <f>IFERROR(VLOOKUP($A2,'data-post-covid'!$A:$H, 3, FALSE), 0)</f>
        <v>3.3696892275628301</v>
      </c>
      <c r="H2">
        <f>IFERROR(VLOOKUP(A2,'data-pre-covid'!A:H, 8, FALSE), 0)</f>
        <v>21</v>
      </c>
      <c r="I2">
        <f>IFERROR(VLOOKUP($A2,'data-post-covid'!$A:$H, 8, FALSE), 0)</f>
        <v>18</v>
      </c>
      <c r="K2">
        <f>($C2-$D2)/SQRT(($F2^2)/$H2 + ($G2^2)/$I2)</f>
        <v>-2.6938364727923454</v>
      </c>
      <c r="L2" s="30">
        <f>(($F2^2)/$H2+($G2^2)/$I2)^2/((($F2^2)^2)/(H2^2*(H2-1))+(($G2^2)^2)/(I2^2*(I2-1)))</f>
        <v>24.037108915190171</v>
      </c>
      <c r="M2" s="34">
        <f>_xlfn.T.DIST.2T(ABS($K2),$L2)</f>
        <v>1.2684595705956078E-2</v>
      </c>
      <c r="N2" s="27">
        <f>IFERROR(IF(F2&gt;G2, (F2^2)/(G2^2), (G2^2)/(F2^2)), 0)</f>
        <v>4.0529147870922477</v>
      </c>
      <c r="O2" s="29">
        <f>IF(M2=0,0,_xlfn.F.DIST.RT(N2, MAX(H2,I2)-1, MIN(H2,I2)-1))</f>
        <v>2.6180188336798445E-3</v>
      </c>
      <c r="P2">
        <f>IF(N2=0, ,2*MIN(O2, 1-O2))</f>
        <v>5.236037667359689E-3</v>
      </c>
      <c r="R2" s="2" t="s">
        <v>1899</v>
      </c>
    </row>
    <row r="3" spans="1:18" x14ac:dyDescent="0.3">
      <c r="A3" t="s">
        <v>449</v>
      </c>
      <c r="B3">
        <f>VLOOKUP($A3,'data-stats-full'!$A$2:$H$78,2)</f>
        <v>-0.61928169160625002</v>
      </c>
      <c r="C3">
        <f>IFERROR(VLOOKUP($A3,'data-pre-covid'!$A:$H, 2, FALSE), 0)</f>
        <v>-0.67810291103546105</v>
      </c>
      <c r="D3">
        <f>IFERROR(VLOOKUP($A3,'data-post-covid'!$A:$H, 2, FALSE), 0)</f>
        <v>-0.18276632636842099</v>
      </c>
      <c r="E3" s="4">
        <f>VLOOKUP($A3,'data-stats-full'!$A$2:$H$78,3)</f>
        <v>3.81226399435142</v>
      </c>
      <c r="F3">
        <f>IFERROR(VLOOKUP($A3,'data-pre-covid'!$A:$H, 3, FALSE), 0)</f>
        <v>3.9920657705743001</v>
      </c>
      <c r="G3">
        <f>IFERROR(VLOOKUP($A3,'data-post-covid'!$A:$H, 3, FALSE), 0)</f>
        <v>2.0490245695870799</v>
      </c>
      <c r="H3">
        <f>IFERROR(VLOOKUP(A3,'data-pre-covid'!A:H, 8, FALSE), 0)</f>
        <v>141</v>
      </c>
      <c r="I3">
        <f>IFERROR(VLOOKUP(A3,'data-post-covid'!A:H, 8, FALSE), 0)</f>
        <v>19</v>
      </c>
      <c r="K3">
        <f t="shared" ref="K3:K29" si="0">($C3-$D3)/SQRT(($F3^2)/$H3 + ($G3^2)/$I3)</f>
        <v>-0.85709245903805942</v>
      </c>
      <c r="L3" s="30">
        <f t="shared" ref="L3:L6" si="1">(($F3^2)/$H3+($G3^2)/$I3)^2/((($F3^2)^2)/(H3^2*(H3-1))+(($G3^2)^2)/(I3^2*(I3-1)))</f>
        <v>39.78450669050671</v>
      </c>
      <c r="M3" s="34">
        <f t="shared" ref="M3:M29" si="2">_xlfn.T.DIST.2T(ABS($K3),$L3)</f>
        <v>0.39663006407179369</v>
      </c>
      <c r="N3" s="27">
        <f t="shared" ref="N3:N66" si="3">IFERROR(IF(F3&gt;G3, (F3^2)/(G3^2), (G3^2)/(F3^2)), 0)</f>
        <v>3.7957800914558133</v>
      </c>
      <c r="O3" s="29">
        <f t="shared" ref="O3:O66" si="4">IF(M3=0,0,_xlfn.F.DIST.RT(N3, MAX(H3,I3)-1, MIN(H3,I3)-1))</f>
        <v>1.0303438946497457E-3</v>
      </c>
      <c r="P3">
        <f t="shared" ref="P3:P29" si="5">IF(N3=0, ,2*MIN(O3, 1-O3))</f>
        <v>2.0606877892994915E-3</v>
      </c>
      <c r="R3" t="s">
        <v>1901</v>
      </c>
    </row>
    <row r="4" spans="1:18" x14ac:dyDescent="0.3">
      <c r="A4" t="s">
        <v>450</v>
      </c>
      <c r="B4">
        <f>VLOOKUP($A4,'data-stats-full'!$A$2:$H$78,2)</f>
        <v>-11.246132103958701</v>
      </c>
      <c r="C4">
        <f>IFERROR(VLOOKUP($A4,'data-pre-covid'!$A:$H, 2, FALSE), 0)</f>
        <v>-11.3363654749008</v>
      </c>
      <c r="D4">
        <f>IFERROR(VLOOKUP($A4,'data-post-covid'!$A:$H, 2, FALSE), 0)</f>
        <v>-6.5088801295020096</v>
      </c>
      <c r="E4" s="4">
        <f>VLOOKUP($A4,'data-stats-full'!$A$2:$H$78,3)</f>
        <v>9.5444685443421395</v>
      </c>
      <c r="F4">
        <f>IFERROR(VLOOKUP($A4,'data-pre-covid'!$A:$H, 3, FALSE), 0)</f>
        <v>9.6129567512790501</v>
      </c>
      <c r="G4">
        <f>IFERROR(VLOOKUP($A4,'data-post-covid'!$A:$H, 3, FALSE), 0)</f>
        <v>4.15810651255916E-2</v>
      </c>
      <c r="H4">
        <f>IFERROR(VLOOKUP(A4,'data-pre-covid'!A:H, 8, FALSE), 0)</f>
        <v>105</v>
      </c>
      <c r="I4">
        <f>IFERROR(VLOOKUP(A4,'data-post-covid'!A:H, 8, FALSE), 0)</f>
        <v>2</v>
      </c>
      <c r="K4">
        <f t="shared" si="0"/>
        <v>-5.1433423166927836</v>
      </c>
      <c r="L4" s="30">
        <f t="shared" si="1"/>
        <v>104.19395957271885</v>
      </c>
      <c r="M4" s="34">
        <f t="shared" si="2"/>
        <v>1.2763285683042382E-6</v>
      </c>
      <c r="N4" s="27">
        <f t="shared" si="3"/>
        <v>53446.929112965001</v>
      </c>
      <c r="O4" s="29">
        <f t="shared" si="4"/>
        <v>3.4429709200327024E-3</v>
      </c>
      <c r="P4">
        <f t="shared" si="5"/>
        <v>6.8859418400654048E-3</v>
      </c>
      <c r="R4" t="s">
        <v>1902</v>
      </c>
    </row>
    <row r="5" spans="1:18" x14ac:dyDescent="0.3">
      <c r="A5" t="s">
        <v>451</v>
      </c>
      <c r="B5">
        <f>VLOOKUP($A5,'data-stats-full'!$A$2:$H$78,2)</f>
        <v>-2.9625449474615402</v>
      </c>
      <c r="C5">
        <f>IFERROR(VLOOKUP($A5,'data-pre-covid'!$A:$H, 2, FALSE), 0)</f>
        <v>-3.23182604302905</v>
      </c>
      <c r="D5">
        <f>IFERROR(VLOOKUP($A5,'data-post-covid'!$A:$H, 2, FALSE), 0)</f>
        <v>0.45307315947368398</v>
      </c>
      <c r="E5" s="4">
        <f>VLOOKUP($A5,'data-stats-full'!$A$2:$H$78,3)</f>
        <v>2.1665439871647698</v>
      </c>
      <c r="F5">
        <f>IFERROR(VLOOKUP($A5,'data-pre-covid'!$A:$H, 3, FALSE), 0)</f>
        <v>1.9540187692575499</v>
      </c>
      <c r="G5">
        <f>IFERROR(VLOOKUP($A5,'data-post-covid'!$A:$H, 3, FALSE), 0)</f>
        <v>1.82908634205645</v>
      </c>
      <c r="H5">
        <f>IFERROR(VLOOKUP(A5,'data-pre-covid'!A:H, 8, FALSE), 0)</f>
        <v>241</v>
      </c>
      <c r="I5">
        <f>IFERROR(VLOOKUP(A5,'data-post-covid'!A:H, 8, FALSE), 0)</f>
        <v>19</v>
      </c>
      <c r="K5">
        <f t="shared" si="0"/>
        <v>-8.4112353115261254</v>
      </c>
      <c r="L5" s="30">
        <f t="shared" si="1"/>
        <v>21.371873082653458</v>
      </c>
      <c r="M5" s="34">
        <f t="shared" si="2"/>
        <v>3.6529851250313568E-8</v>
      </c>
      <c r="N5" s="27">
        <f t="shared" si="3"/>
        <v>1.1412717002193231</v>
      </c>
      <c r="O5" s="29">
        <f t="shared" si="4"/>
        <v>0.39198625700703699</v>
      </c>
      <c r="P5">
        <f t="shared" si="5"/>
        <v>0.78397251401407397</v>
      </c>
    </row>
    <row r="6" spans="1:18" x14ac:dyDescent="0.3">
      <c r="A6" t="s">
        <v>452</v>
      </c>
      <c r="B6">
        <f>VLOOKUP($A6,'data-stats-full'!$A$2:$H$78,2)</f>
        <v>0.14342651083636301</v>
      </c>
      <c r="C6">
        <f>IFERROR(VLOOKUP($A6,'data-pre-covid'!$A:$H, 2, FALSE), 0)</f>
        <v>9.1633277810942593E-3</v>
      </c>
      <c r="D6">
        <f>IFERROR(VLOOKUP($A6,'data-post-covid'!$A:$H, 2, FALSE), 0)</f>
        <v>1.5637896578947399</v>
      </c>
      <c r="E6" s="4">
        <f>VLOOKUP($A6,'data-stats-full'!$A$2:$H$78,3)</f>
        <v>2.3813812461717698</v>
      </c>
      <c r="F6">
        <f>IFERROR(VLOOKUP($A6,'data-pre-covid'!$A:$H, 3, FALSE), 0)</f>
        <v>2.4003640868988199</v>
      </c>
      <c r="G6">
        <f>IFERROR(VLOOKUP($A6,'data-post-covid'!$A:$H, 3, FALSE), 0)</f>
        <v>1.6268543121567201</v>
      </c>
      <c r="H6">
        <f>IFERROR(VLOOKUP(A6,'data-pre-covid'!A:H, 8, FALSE), 0)</f>
        <v>201</v>
      </c>
      <c r="I6">
        <f>IFERROR(VLOOKUP(A6,'data-post-covid'!A:H, 8, FALSE), 0)</f>
        <v>19</v>
      </c>
      <c r="K6">
        <f t="shared" si="0"/>
        <v>-3.7933171512846338</v>
      </c>
      <c r="L6" s="30">
        <f t="shared" si="1"/>
        <v>26.071165047330545</v>
      </c>
      <c r="M6" s="34">
        <f t="shared" si="2"/>
        <v>7.9961365223509288E-4</v>
      </c>
      <c r="N6" s="27">
        <f t="shared" si="3"/>
        <v>2.1769924119424116</v>
      </c>
      <c r="O6" s="29">
        <f t="shared" si="4"/>
        <v>2.8336316479379616E-2</v>
      </c>
      <c r="P6">
        <f t="shared" si="5"/>
        <v>5.6672632958759232E-2</v>
      </c>
    </row>
    <row r="7" spans="1:18" x14ac:dyDescent="0.3">
      <c r="A7" t="s">
        <v>508</v>
      </c>
      <c r="B7">
        <f>VLOOKUP($A7,'data-stats-full'!$A$2:$H$78,2)</f>
        <v>-5.1184545167012496</v>
      </c>
      <c r="C7">
        <f>IFERROR(VLOOKUP($A7,'data-pre-covid'!$A:$H, 2, FALSE), 0)</f>
        <v>-5.1184545167012496</v>
      </c>
      <c r="D7">
        <f>IFERROR(VLOOKUP($A7,'data-post-covid'!$A:$H, 2, FALSE), 0)</f>
        <v>0</v>
      </c>
      <c r="E7" s="4">
        <f>VLOOKUP($A7,'data-stats-full'!$A$2:$H$78,3)</f>
        <v>5.2664830050650204</v>
      </c>
      <c r="F7">
        <f>IFERROR(VLOOKUP($A7,'data-pre-covid'!$A:$H, 3, FALSE), 0)</f>
        <v>5.2664830050650204</v>
      </c>
      <c r="G7">
        <f>IFERROR(VLOOKUP($A7,'data-post-covid'!$A:$H, 3, FALSE), 0)</f>
        <v>0</v>
      </c>
      <c r="H7">
        <f>IFERROR(VLOOKUP(A7,'data-pre-covid'!A:H, 8, FALSE), 0)</f>
        <v>97</v>
      </c>
      <c r="I7">
        <f>IFERROR(VLOOKUP(A7,'data-post-covid'!A:H, 8, FALSE), 0)</f>
        <v>0</v>
      </c>
      <c r="K7">
        <v>0</v>
      </c>
      <c r="L7" s="30"/>
      <c r="M7" s="35"/>
      <c r="N7" s="27">
        <f t="shared" si="3"/>
        <v>0</v>
      </c>
      <c r="O7" s="29">
        <f t="shared" si="4"/>
        <v>0</v>
      </c>
      <c r="P7">
        <f t="shared" ref="P7:P66" si="6">IF(N7=0, ,2*MIN(O7, 1-O7))</f>
        <v>0</v>
      </c>
    </row>
    <row r="8" spans="1:18" ht="18" x14ac:dyDescent="0.3">
      <c r="A8" t="s">
        <v>453</v>
      </c>
      <c r="B8">
        <f>VLOOKUP($A8,'data-stats-full'!$A$2:$H$78,2)</f>
        <v>1.83374711266667</v>
      </c>
      <c r="C8">
        <f>IFERROR(VLOOKUP($A8,'data-pre-covid'!$A:$H, 2, FALSE), 0)</f>
        <v>2.1895436454455401</v>
      </c>
      <c r="D8">
        <f>IFERROR(VLOOKUP($A8,'data-post-covid'!$A:$H, 2, FALSE), 0)</f>
        <v>-5.7592351052631503E-2</v>
      </c>
      <c r="E8" s="4">
        <f>VLOOKUP($A8,'data-stats-full'!$A$2:$H$78,3)</f>
        <v>3.0758628236193801</v>
      </c>
      <c r="F8">
        <f>IFERROR(VLOOKUP($A8,'data-pre-covid'!$A:$H, 3, FALSE), 0)</f>
        <v>2.9358927907875301</v>
      </c>
      <c r="G8">
        <f>IFERROR(VLOOKUP($A8,'data-post-covid'!$A:$H, 3, FALSE), 0)</f>
        <v>3.1898487454336601</v>
      </c>
      <c r="H8">
        <f>IFERROR(VLOOKUP(A8,'data-pre-covid'!A:H, 8, FALSE), 0)</f>
        <v>101</v>
      </c>
      <c r="I8">
        <f>IFERROR(VLOOKUP(A8,'data-post-covid'!A:H, 8, FALSE), 0)</f>
        <v>19</v>
      </c>
      <c r="K8">
        <f t="shared" si="0"/>
        <v>2.8518546300468981</v>
      </c>
      <c r="L8" s="30">
        <f t="shared" ref="L8" si="7">(($F8^2)/$H8+($G8^2)/$I8)^2/((($F8^2)^2)/(H8^2*(H8-1))+(($G8^2)^2)/(I8^2*(I8-1)))</f>
        <v>24.083886455650976</v>
      </c>
      <c r="M8" s="34">
        <f t="shared" si="2"/>
        <v>8.7991576026000794E-3</v>
      </c>
      <c r="N8" s="27">
        <f t="shared" si="3"/>
        <v>1.1804831590837992</v>
      </c>
      <c r="O8" s="29">
        <f t="shared" si="4"/>
        <v>0.35844526658620973</v>
      </c>
      <c r="P8">
        <f t="shared" si="5"/>
        <v>0.71689053317241946</v>
      </c>
      <c r="Q8" s="32"/>
      <c r="R8" s="2" t="s">
        <v>1899</v>
      </c>
    </row>
    <row r="9" spans="1:18" x14ac:dyDescent="0.3">
      <c r="A9" t="s">
        <v>511</v>
      </c>
      <c r="B9">
        <f>VLOOKUP($A9,'data-stats-full'!$A$2:$H$78,2)</f>
        <v>-2.1309016197118602</v>
      </c>
      <c r="C9">
        <f>IFERROR(VLOOKUP($A9,'data-pre-covid'!$A:$H, 2, FALSE), 0)</f>
        <v>-2.1309016197118602</v>
      </c>
      <c r="D9">
        <f>IFERROR(VLOOKUP($A9,'data-post-covid'!$A:$H, 2, FALSE), 0)</f>
        <v>0</v>
      </c>
      <c r="E9" s="4">
        <f>VLOOKUP($A9,'data-stats-full'!$A$2:$H$78,3)</f>
        <v>7.2006103789729101</v>
      </c>
      <c r="F9">
        <f>IFERROR(VLOOKUP($A9,'data-pre-covid'!$A:$H, 3, FALSE), 0)</f>
        <v>7.2006103789729101</v>
      </c>
      <c r="G9">
        <f>IFERROR(VLOOKUP($A9,'data-post-covid'!$A:$H, 3, FALSE), 0)</f>
        <v>0</v>
      </c>
      <c r="H9">
        <f>IFERROR(VLOOKUP(A9,'data-pre-covid'!A:H, 8, FALSE), 0)</f>
        <v>140</v>
      </c>
      <c r="I9">
        <f>IFERROR(VLOOKUP(A9,'data-post-covid'!A:H, 8, FALSE), 0)</f>
        <v>0</v>
      </c>
      <c r="K9">
        <v>0</v>
      </c>
      <c r="L9" s="30"/>
      <c r="M9" s="35"/>
      <c r="N9" s="27">
        <f t="shared" si="3"/>
        <v>0</v>
      </c>
      <c r="O9" s="29">
        <f t="shared" si="4"/>
        <v>0</v>
      </c>
      <c r="P9">
        <f t="shared" si="6"/>
        <v>0</v>
      </c>
    </row>
    <row r="10" spans="1:18" x14ac:dyDescent="0.3">
      <c r="A10" t="s">
        <v>550</v>
      </c>
      <c r="B10">
        <f>VLOOKUP($A10,'data-stats-full'!$A$2:$H$78,2)</f>
        <v>-4.9046720541379303</v>
      </c>
      <c r="C10">
        <f>IFERROR(VLOOKUP($A10,'data-pre-covid'!$A:$H, 2, FALSE), 0)</f>
        <v>-5.6514338390243903</v>
      </c>
      <c r="D10">
        <f>IFERROR(VLOOKUP($A10,'data-post-covid'!$A:$H, 2, FALSE), 0)</f>
        <v>-3.1036583376470599</v>
      </c>
      <c r="E10" s="4">
        <f>VLOOKUP($A10,'data-stats-full'!$A$2:$H$78,3)</f>
        <v>2.5021011469713299</v>
      </c>
      <c r="F10">
        <f>IFERROR(VLOOKUP($A10,'data-pre-covid'!$A:$H, 3, FALSE), 0)</f>
        <v>2.4247520672634302</v>
      </c>
      <c r="G10">
        <f>IFERROR(VLOOKUP($A10,'data-post-covid'!$A:$H, 3, FALSE), 0)</f>
        <v>1.65201275734177</v>
      </c>
      <c r="H10">
        <f>IFERROR(VLOOKUP(A10,'data-pre-covid'!A:H, 8, FALSE), 0)</f>
        <v>41</v>
      </c>
      <c r="I10">
        <f>IFERROR(VLOOKUP(A10,'data-post-covid'!A:H, 8, FALSE), 0)</f>
        <v>17</v>
      </c>
      <c r="K10">
        <f t="shared" si="0"/>
        <v>-4.6213435664462343</v>
      </c>
      <c r="L10" s="30">
        <f t="shared" ref="L10" si="8">(($F10^2)/$H10+($G10^2)/$I10)^2/((($F10^2)^2)/(H10^2*(H10-1))+(($G10^2)^2)/(I10^2*(I10-1)))</f>
        <v>43.474939721068274</v>
      </c>
      <c r="M10" s="34">
        <f t="shared" si="2"/>
        <v>3.4618080675661795E-5</v>
      </c>
      <c r="N10" s="27">
        <f t="shared" si="3"/>
        <v>2.1543084406797193</v>
      </c>
      <c r="O10" s="29">
        <f t="shared" si="4"/>
        <v>4.9642886726443937E-2</v>
      </c>
      <c r="P10">
        <f t="shared" si="5"/>
        <v>9.9285773452887874E-2</v>
      </c>
      <c r="R10" t="s">
        <v>1900</v>
      </c>
    </row>
    <row r="11" spans="1:18" x14ac:dyDescent="0.3">
      <c r="A11" t="s">
        <v>454</v>
      </c>
      <c r="B11">
        <f>VLOOKUP($A11,'data-stats-full'!$A$2:$H$78,2)</f>
        <v>-2.10885225627363</v>
      </c>
      <c r="C11">
        <f>IFERROR(VLOOKUP($A11,'data-pre-covid'!$A:$H, 2, FALSE), 0)</f>
        <v>-2.1240483472156302</v>
      </c>
      <c r="D11">
        <f>IFERROR(VLOOKUP($A11,'data-post-covid'!$A:$H, 2, FALSE), 0)</f>
        <v>-1.97368702631579</v>
      </c>
      <c r="E11" s="4">
        <f>VLOOKUP($A11,'data-stats-full'!$A$2:$H$78,3)</f>
        <v>2.0836459345060301</v>
      </c>
      <c r="F11">
        <f>IFERROR(VLOOKUP($A11,'data-pre-covid'!$A:$H, 3, FALSE), 0)</f>
        <v>2.1351857928662299</v>
      </c>
      <c r="G11">
        <f>IFERROR(VLOOKUP($A11,'data-post-covid'!$A:$H, 3, FALSE), 0)</f>
        <v>1.59119619808144</v>
      </c>
      <c r="H11">
        <f>IFERROR(VLOOKUP(A11,'data-pre-covid'!A:H, 8, FALSE), 0)</f>
        <v>169</v>
      </c>
      <c r="I11">
        <f>IFERROR(VLOOKUP(A11,'data-post-covid'!A:H, 8, FALSE), 0)</f>
        <v>19</v>
      </c>
      <c r="K11">
        <f t="shared" si="0"/>
        <v>-0.37562800220215542</v>
      </c>
      <c r="L11" s="30">
        <f t="shared" ref="L11:L14" si="9">(($F11^2)/$H11+($G11^2)/$I11)^2/((($F11^2)^2)/(H11^2*(H11-1))+(($G11^2)^2)/(I11^2*(I11-1)))</f>
        <v>25.911629999248859</v>
      </c>
      <c r="M11" s="34">
        <f t="shared" si="2"/>
        <v>0.7103619080337793</v>
      </c>
      <c r="N11" s="27">
        <f t="shared" si="3"/>
        <v>1.8006274944850043</v>
      </c>
      <c r="O11" s="29">
        <f t="shared" si="4"/>
        <v>7.3653361422895969E-2</v>
      </c>
      <c r="P11">
        <f t="shared" si="5"/>
        <v>0.14730672284579194</v>
      </c>
      <c r="R11" t="s">
        <v>1902</v>
      </c>
    </row>
    <row r="12" spans="1:18" x14ac:dyDescent="0.3">
      <c r="A12" t="s">
        <v>455</v>
      </c>
      <c r="B12">
        <f>VLOOKUP($A12,'data-stats-full'!$A$2:$H$78,2)</f>
        <v>-3.4126254611612898</v>
      </c>
      <c r="C12">
        <f>IFERROR(VLOOKUP($A12,'data-pre-covid'!$A:$H, 2, FALSE), 0)</f>
        <v>-3.89742242432381</v>
      </c>
      <c r="D12">
        <f>IFERROR(VLOOKUP($A12,'data-post-covid'!$A:$H, 2, FALSE), 0)</f>
        <v>-0.73348434894736803</v>
      </c>
      <c r="E12" s="4">
        <f>VLOOKUP($A12,'data-stats-full'!$A$2:$H$78,3)</f>
        <v>7.6137421413188102</v>
      </c>
      <c r="F12">
        <f>IFERROR(VLOOKUP($A12,'data-pre-covid'!$A:$H, 3, FALSE), 0)</f>
        <v>8.1271002165663209</v>
      </c>
      <c r="G12">
        <f>IFERROR(VLOOKUP($A12,'data-post-covid'!$A:$H, 3, FALSE), 0)</f>
        <v>2.3566055612131001</v>
      </c>
      <c r="H12">
        <f>IFERROR(VLOOKUP(A12,'data-pre-covid'!A:H, 8, FALSE), 0)</f>
        <v>105</v>
      </c>
      <c r="I12">
        <f>IFERROR(VLOOKUP(A12,'data-post-covid'!A:H, 8, FALSE), 0)</f>
        <v>19</v>
      </c>
      <c r="K12">
        <f t="shared" si="0"/>
        <v>-3.2962346976204611</v>
      </c>
      <c r="L12" s="30">
        <f t="shared" si="9"/>
        <v>99.268381478626694</v>
      </c>
      <c r="M12" s="34">
        <f t="shared" si="2"/>
        <v>1.3610934305805249E-3</v>
      </c>
      <c r="N12" s="27">
        <f t="shared" si="3"/>
        <v>11.893164719033264</v>
      </c>
      <c r="O12" s="29">
        <f t="shared" si="4"/>
        <v>1.9631985312863929E-7</v>
      </c>
      <c r="P12">
        <f t="shared" si="5"/>
        <v>3.9263970625727857E-7</v>
      </c>
    </row>
    <row r="13" spans="1:18" x14ac:dyDescent="0.3">
      <c r="A13" t="s">
        <v>456</v>
      </c>
      <c r="B13">
        <f>VLOOKUP($A13,'data-stats-full'!$A$2:$H$78,2)</f>
        <v>-8.4316956351999508</v>
      </c>
      <c r="C13">
        <f>IFERROR(VLOOKUP($A13,'data-pre-covid'!$A:$H, 2, FALSE), 0)</f>
        <v>-7.08308259121101</v>
      </c>
      <c r="D13">
        <f>IFERROR(VLOOKUP($A13,'data-post-covid'!$A:$H, 2, FALSE), 0)</f>
        <v>-28.660891295034101</v>
      </c>
      <c r="E13" s="4">
        <f>VLOOKUP($A13,'data-stats-full'!$A$2:$H$78,3)</f>
        <v>8.5324779478031907</v>
      </c>
      <c r="F13">
        <f>IFERROR(VLOOKUP($A13,'data-pre-covid'!$A:$H, 3, FALSE), 0)</f>
        <v>3.54985026019959</v>
      </c>
      <c r="G13">
        <f>IFERROR(VLOOKUP($A13,'data-post-covid'!$A:$H, 3, FALSE), 0)</f>
        <v>24.883366393630499</v>
      </c>
      <c r="H13">
        <f>IFERROR(VLOOKUP(A13,'data-pre-covid'!A:H, 8, FALSE), 0)</f>
        <v>105</v>
      </c>
      <c r="I13">
        <f>IFERROR(VLOOKUP(A13,'data-post-covid'!A:H, 8, FALSE), 0)</f>
        <v>7</v>
      </c>
      <c r="K13">
        <f t="shared" si="0"/>
        <v>2.2927294111248107</v>
      </c>
      <c r="L13" s="30">
        <f t="shared" si="9"/>
        <v>6.0162918077241816</v>
      </c>
      <c r="M13" s="34">
        <f t="shared" si="2"/>
        <v>6.1712603684363654E-2</v>
      </c>
      <c r="N13" s="27">
        <f t="shared" si="3"/>
        <v>49.135819151039868</v>
      </c>
      <c r="O13" s="29">
        <f t="shared" si="4"/>
        <v>3.8255198339214632E-5</v>
      </c>
      <c r="P13">
        <f t="shared" si="5"/>
        <v>7.6510396678429265E-5</v>
      </c>
    </row>
    <row r="14" spans="1:18" x14ac:dyDescent="0.3">
      <c r="A14" t="s">
        <v>457</v>
      </c>
      <c r="B14">
        <f>VLOOKUP($A14,'data-stats-full'!$A$2:$H$78,2)</f>
        <v>-1.71440546078906</v>
      </c>
      <c r="C14">
        <f>IFERROR(VLOOKUP($A14,'data-pre-covid'!$A:$H, 2, FALSE), 0)</f>
        <v>-1.8065702419493701</v>
      </c>
      <c r="D14">
        <f>IFERROR(VLOOKUP($A14,'data-post-covid'!$A:$H, 2, FALSE), 0)</f>
        <v>-0.564771085263158</v>
      </c>
      <c r="E14" s="4">
        <f>VLOOKUP($A14,'data-stats-full'!$A$2:$H$78,3)</f>
        <v>1.92903376137599</v>
      </c>
      <c r="F14">
        <f>IFERROR(VLOOKUP($A14,'data-pre-covid'!$A:$H, 3, FALSE), 0)</f>
        <v>1.9654988211643201</v>
      </c>
      <c r="G14">
        <f>IFERROR(VLOOKUP($A14,'data-post-covid'!$A:$H, 3, FALSE), 0)</f>
        <v>0.74766967812784402</v>
      </c>
      <c r="H14">
        <f>IFERROR(VLOOKUP(A14,'data-pre-covid'!A:H, 8, FALSE), 0)</f>
        <v>237</v>
      </c>
      <c r="I14">
        <f>IFERROR(VLOOKUP(A14,'data-post-covid'!A:H, 8, FALSE), 0)</f>
        <v>19</v>
      </c>
      <c r="K14">
        <f t="shared" si="0"/>
        <v>-5.8074977210057481</v>
      </c>
      <c r="L14" s="30">
        <f t="shared" si="9"/>
        <v>42.47562056209371</v>
      </c>
      <c r="M14" s="34">
        <f t="shared" si="2"/>
        <v>7.5123582267550013E-7</v>
      </c>
      <c r="N14" s="27">
        <f t="shared" si="3"/>
        <v>6.9107636324556925</v>
      </c>
      <c r="O14" s="29">
        <f t="shared" si="4"/>
        <v>1.1498385556226843E-5</v>
      </c>
      <c r="P14">
        <f t="shared" si="5"/>
        <v>2.2996771112453687E-5</v>
      </c>
    </row>
    <row r="15" spans="1:18" x14ac:dyDescent="0.3">
      <c r="A15" t="s">
        <v>458</v>
      </c>
      <c r="B15">
        <f>VLOOKUP($A15,'data-stats-full'!$A$2:$H$78,2)</f>
        <v>-2.38565878975735</v>
      </c>
      <c r="C15">
        <f>IFERROR(VLOOKUP($A15,'data-pre-covid'!$A:$H, 2, FALSE), 0)</f>
        <v>-2.0553320624529898</v>
      </c>
      <c r="D15">
        <f>IFERROR(VLOOKUP($A15,'data-post-covid'!$A:$H, 2, FALSE), 0)</f>
        <v>-4.4197760052631603</v>
      </c>
      <c r="E15" s="4">
        <f>VLOOKUP($A15,'data-stats-full'!$A$2:$H$78,3)</f>
        <v>3.7416728588531498</v>
      </c>
      <c r="F15">
        <f>IFERROR(VLOOKUP($A15,'data-pre-covid'!$A:$H, 3, FALSE), 0)</f>
        <v>3.67782761834787</v>
      </c>
      <c r="G15">
        <f>IFERROR(VLOOKUP($A15,'data-post-covid'!$A:$H, 3, FALSE), 0)</f>
        <v>3.57125724309621</v>
      </c>
      <c r="H15">
        <f>IFERROR(VLOOKUP(A15,'data-pre-covid'!A:H, 8, FALSE), 0)</f>
        <v>117</v>
      </c>
      <c r="I15">
        <f>IFERROR(VLOOKUP(A15,'data-post-covid'!A:H, 8, FALSE), 0)</f>
        <v>19</v>
      </c>
      <c r="K15">
        <f t="shared" si="0"/>
        <v>2.6654977229936296</v>
      </c>
      <c r="L15" s="30">
        <f t="shared" ref="L15:L22" si="10">(($F15^2)/$H15+($G15^2)/$I15)^2/((($F15^2)^2)/(H15^2*(H15-1))+(($G15^2)^2)/(I15^2*(I15-1)))</f>
        <v>24.620879926449728</v>
      </c>
      <c r="M15" s="34">
        <f t="shared" si="2"/>
        <v>1.3533660584131191E-2</v>
      </c>
      <c r="N15" s="27">
        <f t="shared" si="3"/>
        <v>1.060572766648971</v>
      </c>
      <c r="O15" s="29">
        <f t="shared" si="4"/>
        <v>0.47034321994752271</v>
      </c>
      <c r="P15">
        <f t="shared" si="5"/>
        <v>0.94068643989504541</v>
      </c>
    </row>
    <row r="16" spans="1:18" x14ac:dyDescent="0.3">
      <c r="A16" t="s">
        <v>459</v>
      </c>
      <c r="B16">
        <f>VLOOKUP($A16,'data-stats-full'!$A$2:$H$78,2)</f>
        <v>2.70014183821641</v>
      </c>
      <c r="C16">
        <f>IFERROR(VLOOKUP($A16,'data-pre-covid'!$A:$H, 2, FALSE), 0)</f>
        <v>2.8007150033968502</v>
      </c>
      <c r="D16">
        <f>IFERROR(VLOOKUP($A16,'data-post-covid'!$A:$H, 2, FALSE), 0)</f>
        <v>2.0808228736842098</v>
      </c>
      <c r="E16" s="4">
        <f>VLOOKUP($A16,'data-stats-full'!$A$2:$H$78,3)</f>
        <v>2.58436720779051</v>
      </c>
      <c r="F16">
        <f>IFERROR(VLOOKUP($A16,'data-pre-covid'!$A:$H, 3, FALSE), 0)</f>
        <v>2.7647202912412401</v>
      </c>
      <c r="G16">
        <f>IFERROR(VLOOKUP($A16,'data-post-covid'!$A:$H, 3, FALSE), 0)</f>
        <v>0.60189866789074897</v>
      </c>
      <c r="H16">
        <f>IFERROR(VLOOKUP(A16,'data-pre-covid'!A:H, 8, FALSE), 0)</f>
        <v>117</v>
      </c>
      <c r="I16">
        <f>IFERROR(VLOOKUP(A16,'data-post-covid'!A:H, 8, FALSE), 0)</f>
        <v>19</v>
      </c>
      <c r="K16">
        <f t="shared" si="0"/>
        <v>2.4779994156197116</v>
      </c>
      <c r="L16" s="30">
        <f t="shared" si="10"/>
        <v>124.98281753749183</v>
      </c>
      <c r="M16" s="34">
        <f t="shared" si="2"/>
        <v>1.4557367751248409E-2</v>
      </c>
      <c r="N16" s="27">
        <f t="shared" si="3"/>
        <v>21.098697019412256</v>
      </c>
      <c r="O16" s="29">
        <f t="shared" si="4"/>
        <v>1.4992436764539246E-9</v>
      </c>
      <c r="P16">
        <f t="shared" si="5"/>
        <v>2.9984873529078493E-9</v>
      </c>
    </row>
    <row r="17" spans="1:16" x14ac:dyDescent="0.3">
      <c r="A17" t="s">
        <v>460</v>
      </c>
      <c r="B17">
        <f>VLOOKUP($A17,'data-stats-full'!$A$2:$H$78,2)</f>
        <v>-3.0361785486206898</v>
      </c>
      <c r="C17">
        <f>IFERROR(VLOOKUP($A17,'data-pre-covid'!$A:$H, 2, FALSE), 0)</f>
        <v>-2.87378941896907</v>
      </c>
      <c r="D17">
        <f>IFERROR(VLOOKUP($A17,'data-post-covid'!$A:$H, 2, FALSE), 0)</f>
        <v>-3.8652177894736801</v>
      </c>
      <c r="E17" s="4">
        <f>VLOOKUP($A17,'data-stats-full'!$A$2:$H$78,3)</f>
        <v>2.0326122537153499</v>
      </c>
      <c r="F17">
        <f>IFERROR(VLOOKUP($A17,'data-pre-covid'!$A:$H, 3, FALSE), 0)</f>
        <v>2.0223660140656601</v>
      </c>
      <c r="G17">
        <f>IFERROR(VLOOKUP($A17,'data-post-covid'!$A:$H, 3, FALSE), 0)</f>
        <v>1.92744284034102</v>
      </c>
      <c r="H17">
        <f>IFERROR(VLOOKUP(A17,'data-pre-covid'!A:H, 8, FALSE), 0)</f>
        <v>97</v>
      </c>
      <c r="I17">
        <f>IFERROR(VLOOKUP(A17,'data-post-covid'!A:H, 8, FALSE), 0)</f>
        <v>19</v>
      </c>
      <c r="K17">
        <f t="shared" si="0"/>
        <v>2.0335429155416747</v>
      </c>
      <c r="L17" s="30">
        <f t="shared" si="10"/>
        <v>26.370318711581721</v>
      </c>
      <c r="M17" s="34">
        <f t="shared" si="2"/>
        <v>5.2321939835993744E-2</v>
      </c>
      <c r="N17" s="27">
        <f t="shared" si="3"/>
        <v>1.1009218758249999</v>
      </c>
      <c r="O17" s="29">
        <f t="shared" si="4"/>
        <v>0.42973443383781773</v>
      </c>
      <c r="P17">
        <f t="shared" si="5"/>
        <v>0.85946886767563546</v>
      </c>
    </row>
    <row r="18" spans="1:16" x14ac:dyDescent="0.3">
      <c r="A18" t="s">
        <v>461</v>
      </c>
      <c r="B18">
        <f>VLOOKUP($A18,'data-stats-full'!$A$2:$H$78,2)</f>
        <v>-3.7585226144230801</v>
      </c>
      <c r="C18">
        <f>IFERROR(VLOOKUP($A18,'data-pre-covid'!$A:$H, 2, FALSE), 0)</f>
        <v>-4.0969291070588199</v>
      </c>
      <c r="D18">
        <f>IFERROR(VLOOKUP($A18,'data-post-covid'!$A:$H, 2, FALSE), 0)</f>
        <v>-2.24459883157895</v>
      </c>
      <c r="E18" s="4">
        <f>VLOOKUP($A18,'data-stats-full'!$A$2:$H$78,3)</f>
        <v>2.0196331068457298</v>
      </c>
      <c r="F18">
        <f>IFERROR(VLOOKUP($A18,'data-pre-covid'!$A:$H, 3, FALSE), 0)</f>
        <v>1.97092405553398</v>
      </c>
      <c r="G18">
        <f>IFERROR(VLOOKUP($A18,'data-post-covid'!$A:$H, 3, FALSE), 0)</f>
        <v>1.50084411144222</v>
      </c>
      <c r="H18">
        <f>IFERROR(VLOOKUP(A18,'data-pre-covid'!A:H, 8, FALSE), 0)</f>
        <v>85</v>
      </c>
      <c r="I18">
        <f>IFERROR(VLOOKUP(A18,'data-post-covid'!A:H, 8, FALSE), 0)</f>
        <v>19</v>
      </c>
      <c r="K18">
        <f t="shared" si="0"/>
        <v>-4.5704536605406076</v>
      </c>
      <c r="L18" s="30">
        <f t="shared" si="10"/>
        <v>33.485797037108867</v>
      </c>
      <c r="M18" s="34">
        <f t="shared" si="2"/>
        <v>6.5020145782910318E-5</v>
      </c>
      <c r="N18" s="27">
        <f t="shared" si="3"/>
        <v>1.7245214839859493</v>
      </c>
      <c r="O18" s="29">
        <f t="shared" si="4"/>
        <v>9.5304904688279707E-2</v>
      </c>
      <c r="P18">
        <f t="shared" si="5"/>
        <v>0.19060980937655941</v>
      </c>
    </row>
    <row r="19" spans="1:16" x14ac:dyDescent="0.3">
      <c r="A19" t="s">
        <v>462</v>
      </c>
      <c r="B19">
        <f>VLOOKUP($A19,'data-stats-full'!$A$2:$H$78,2)</f>
        <v>-4.4136109462666697</v>
      </c>
      <c r="C19">
        <f>IFERROR(VLOOKUP($A19,'data-pre-covid'!$A:$H, 2, FALSE), 0)</f>
        <v>-4.7824273150196097</v>
      </c>
      <c r="D19">
        <f>IFERROR(VLOOKUP($A19,'data-post-covid'!$A:$H, 2, FALSE), 0)</f>
        <v>-2.3236515233333299</v>
      </c>
      <c r="E19" s="4">
        <f>VLOOKUP($A19,'data-stats-full'!$A$2:$H$78,3)</f>
        <v>4.3842803118030398</v>
      </c>
      <c r="F19">
        <f>IFERROR(VLOOKUP($A19,'data-pre-covid'!$A:$H, 3, FALSE), 0)</f>
        <v>4.4611865073312202</v>
      </c>
      <c r="G19">
        <f>IFERROR(VLOOKUP($A19,'data-post-covid'!$A:$H, 3, FALSE), 0)</f>
        <v>3.2969657052374699</v>
      </c>
      <c r="H19">
        <f>IFERROR(VLOOKUP(A19,'data-pre-covid'!A:H, 8, FALSE), 0)</f>
        <v>102</v>
      </c>
      <c r="I19">
        <f>IFERROR(VLOOKUP(A19,'data-post-covid'!A:H, 8, FALSE), 0)</f>
        <v>18</v>
      </c>
      <c r="K19">
        <f t="shared" si="0"/>
        <v>-2.7507019055119284</v>
      </c>
      <c r="L19" s="30">
        <f t="shared" si="10"/>
        <v>29.246422869345576</v>
      </c>
      <c r="M19" s="34">
        <f t="shared" si="2"/>
        <v>1.0137978392935313E-2</v>
      </c>
      <c r="N19" s="27">
        <f t="shared" si="3"/>
        <v>1.8309306745701484</v>
      </c>
      <c r="O19" s="29">
        <f t="shared" si="4"/>
        <v>7.7760667787973831E-2</v>
      </c>
      <c r="P19">
        <f t="shared" si="5"/>
        <v>0.15552133557594766</v>
      </c>
    </row>
    <row r="20" spans="1:16" x14ac:dyDescent="0.3">
      <c r="A20" t="s">
        <v>553</v>
      </c>
      <c r="B20">
        <f>VLOOKUP($A20,'data-stats-full'!$A$2:$H$78,2)</f>
        <v>-5.9350437801204796</v>
      </c>
      <c r="C20">
        <f>IFERROR(VLOOKUP($A20,'data-pre-covid'!$A:$H, 2, FALSE), 0)</f>
        <v>-5.6567425669230804</v>
      </c>
      <c r="D20">
        <f>IFERROR(VLOOKUP($A20,'data-post-covid'!$A:$H, 2, FALSE), 0)</f>
        <v>-6.94002038333333</v>
      </c>
      <c r="E20" s="4">
        <f>VLOOKUP($A20,'data-stats-full'!$A$2:$H$78,3)</f>
        <v>3.7360534736475102</v>
      </c>
      <c r="F20">
        <f>IFERROR(VLOOKUP($A20,'data-pre-covid'!$A:$H, 3, FALSE), 0)</f>
        <v>4.0251420556217701</v>
      </c>
      <c r="G20">
        <f>IFERROR(VLOOKUP($A20,'data-post-covid'!$A:$H, 3, FALSE), 0)</f>
        <v>2.2286462805913798</v>
      </c>
      <c r="H20">
        <f>IFERROR(VLOOKUP(A20,'data-pre-covid'!A:H, 8, FALSE), 0)</f>
        <v>65</v>
      </c>
      <c r="I20">
        <f>IFERROR(VLOOKUP(A20,'data-post-covid'!A:H, 8, FALSE), 0)</f>
        <v>18</v>
      </c>
      <c r="K20">
        <f t="shared" si="0"/>
        <v>1.7707630245263493</v>
      </c>
      <c r="L20" s="30">
        <f t="shared" si="10"/>
        <v>50.614043029080939</v>
      </c>
      <c r="M20" s="34">
        <f t="shared" si="2"/>
        <v>8.2695963482140367E-2</v>
      </c>
      <c r="N20" s="27">
        <f t="shared" si="3"/>
        <v>3.2619712905435509</v>
      </c>
      <c r="O20" s="29">
        <f t="shared" si="4"/>
        <v>4.4101389443225603E-3</v>
      </c>
      <c r="P20">
        <f t="shared" si="5"/>
        <v>8.8202778886451207E-3</v>
      </c>
    </row>
    <row r="21" spans="1:16" x14ac:dyDescent="0.3">
      <c r="A21" t="s">
        <v>463</v>
      </c>
      <c r="B21">
        <f>VLOOKUP($A21,'data-stats-full'!$A$2:$H$78,2)</f>
        <v>-1.8594153653515599</v>
      </c>
      <c r="C21">
        <f>IFERROR(VLOOKUP($A21,'data-pre-covid'!$A:$H, 2, FALSE), 0)</f>
        <v>-2.0517557437156002</v>
      </c>
      <c r="D21">
        <f>IFERROR(VLOOKUP($A21,'data-post-covid'!$A:$H, 2, FALSE), 0)</f>
        <v>-0.75598898421052596</v>
      </c>
      <c r="E21" s="4">
        <f>VLOOKUP($A21,'data-stats-full'!$A$2:$H$78,3)</f>
        <v>2.8855370081923799</v>
      </c>
      <c r="F21">
        <f>IFERROR(VLOOKUP($A21,'data-pre-covid'!$A:$H, 3, FALSE), 0)</f>
        <v>2.76381608465991</v>
      </c>
      <c r="G21">
        <f>IFERROR(VLOOKUP($A21,'data-post-covid'!$A:$H, 3, FALSE), 0)</f>
        <v>3.3772101798308798</v>
      </c>
      <c r="H21">
        <f>IFERROR(VLOOKUP(A21,'data-pre-covid'!A:H, 8, FALSE), 0)</f>
        <v>109</v>
      </c>
      <c r="I21">
        <f>IFERROR(VLOOKUP(A21,'data-post-covid'!A:H, 8, FALSE), 0)</f>
        <v>19</v>
      </c>
      <c r="K21">
        <f t="shared" si="0"/>
        <v>-1.582592167848879</v>
      </c>
      <c r="L21" s="30">
        <f t="shared" si="10"/>
        <v>22.397176386985745</v>
      </c>
      <c r="M21" s="34">
        <f t="shared" si="2"/>
        <v>0.12778542978340132</v>
      </c>
      <c r="N21" s="27">
        <f t="shared" si="3"/>
        <v>1.493130955813045</v>
      </c>
      <c r="O21" s="29">
        <f t="shared" si="4"/>
        <v>0.16623197309407672</v>
      </c>
      <c r="P21">
        <f t="shared" si="5"/>
        <v>0.33246394618815345</v>
      </c>
    </row>
    <row r="22" spans="1:16" x14ac:dyDescent="0.3">
      <c r="A22" t="s">
        <v>464</v>
      </c>
      <c r="B22">
        <f>VLOOKUP($A22,'data-stats-full'!$A$2:$H$78,2)</f>
        <v>2.7201375242953398</v>
      </c>
      <c r="C22">
        <f>IFERROR(VLOOKUP($A22,'data-pre-covid'!$A:$H, 2, FALSE), 0)</f>
        <v>1.8067678450231199</v>
      </c>
      <c r="D22">
        <f>IFERROR(VLOOKUP($A22,'data-post-covid'!$A:$H, 2, FALSE), 0)</f>
        <v>10.620785250000001</v>
      </c>
      <c r="E22" s="4">
        <f>VLOOKUP($A22,'data-stats-full'!$A$2:$H$78,3)</f>
        <v>4.7611689466098799</v>
      </c>
      <c r="F22">
        <f>IFERROR(VLOOKUP($A22,'data-pre-covid'!$A:$H, 3, FALSE), 0)</f>
        <v>4.0566364714516299</v>
      </c>
      <c r="G22">
        <f>IFERROR(VLOOKUP($A22,'data-post-covid'!$A:$H, 3, FALSE), 0)</f>
        <v>2.6075161708953898</v>
      </c>
      <c r="H22">
        <f>IFERROR(VLOOKUP(A22,'data-pre-covid'!A:H, 8, FALSE), 0)</f>
        <v>173</v>
      </c>
      <c r="I22">
        <f>IFERROR(VLOOKUP(A22,'data-post-covid'!A:H, 8, FALSE), 0)</f>
        <v>20</v>
      </c>
      <c r="K22">
        <f t="shared" si="0"/>
        <v>-13.362547755074896</v>
      </c>
      <c r="L22" s="30">
        <f t="shared" si="10"/>
        <v>30.853480641024209</v>
      </c>
      <c r="M22" s="34">
        <f t="shared" si="2"/>
        <v>3.6279202152373264E-14</v>
      </c>
      <c r="N22" s="27">
        <f t="shared" si="3"/>
        <v>2.420349934568804</v>
      </c>
      <c r="O22" s="29">
        <f t="shared" si="4"/>
        <v>1.3844439649862291E-2</v>
      </c>
      <c r="P22">
        <f t="shared" si="5"/>
        <v>2.7688879299724582E-2</v>
      </c>
    </row>
    <row r="23" spans="1:16" x14ac:dyDescent="0.3">
      <c r="A23" t="s">
        <v>520</v>
      </c>
      <c r="B23">
        <f>VLOOKUP($A23,'data-stats-full'!$A$2:$H$78,2)</f>
        <v>-3.6093804125656699</v>
      </c>
      <c r="C23">
        <f>IFERROR(VLOOKUP($A23,'data-pre-covid'!$A:$H, 2, FALSE), 0)</f>
        <v>-3.6093804125656699</v>
      </c>
      <c r="D23">
        <f>IFERROR(VLOOKUP($A23,'data-post-covid'!$A:$H, 2, FALSE), 0)</f>
        <v>0</v>
      </c>
      <c r="E23" s="4">
        <f>VLOOKUP($A23,'data-stats-full'!$A$2:$H$78,3)</f>
        <v>2.2267171806206401</v>
      </c>
      <c r="F23">
        <f>IFERROR(VLOOKUP($A23,'data-pre-covid'!$A:$H, 3, FALSE), 0)</f>
        <v>2.2267171806206401</v>
      </c>
      <c r="G23">
        <f>IFERROR(VLOOKUP($A23,'data-post-covid'!$A:$H, 3, FALSE), 0)</f>
        <v>0</v>
      </c>
      <c r="H23">
        <f>IFERROR(VLOOKUP(A23,'data-pre-covid'!A:H, 8, FALSE), 0)</f>
        <v>85</v>
      </c>
      <c r="I23">
        <f>IFERROR(VLOOKUP(A23,'data-post-covid'!A:H, 8, FALSE), 0)</f>
        <v>0</v>
      </c>
      <c r="K23">
        <v>0</v>
      </c>
      <c r="L23" s="27"/>
      <c r="M23" s="35"/>
      <c r="N23" s="27">
        <f t="shared" si="3"/>
        <v>0</v>
      </c>
      <c r="O23" s="29">
        <f t="shared" si="4"/>
        <v>0</v>
      </c>
      <c r="P23">
        <f t="shared" si="6"/>
        <v>0</v>
      </c>
    </row>
    <row r="24" spans="1:16" x14ac:dyDescent="0.3">
      <c r="A24" t="s">
        <v>465</v>
      </c>
      <c r="B24">
        <f>VLOOKUP($A24,'data-stats-full'!$A$2:$H$78,2)</f>
        <v>-4.3477667274999998</v>
      </c>
      <c r="C24">
        <f>IFERROR(VLOOKUP($A24,'data-pre-covid'!$A:$H, 2, FALSE), 0)</f>
        <v>-4.5983590607339497</v>
      </c>
      <c r="D24">
        <f>IFERROR(VLOOKUP($A24,'data-post-covid'!$A:$H, 2, FALSE), 0)</f>
        <v>-2.91015807894737</v>
      </c>
      <c r="E24" s="4">
        <f>VLOOKUP($A24,'data-stats-full'!$A$2:$H$78,3)</f>
        <v>5.9104568595904103</v>
      </c>
      <c r="F24">
        <f>IFERROR(VLOOKUP($A24,'data-pre-covid'!$A:$H, 3, FALSE), 0)</f>
        <v>6.1568969175853798</v>
      </c>
      <c r="G24">
        <f>IFERROR(VLOOKUP($A24,'data-post-covid'!$A:$H, 3, FALSE), 0)</f>
        <v>4.0582225159363396</v>
      </c>
      <c r="H24">
        <f>IFERROR(VLOOKUP(A24,'data-pre-covid'!A:H, 8, FALSE), 0)</f>
        <v>109</v>
      </c>
      <c r="I24">
        <f>IFERROR(VLOOKUP(A24,'data-post-covid'!A:H, 8, FALSE), 0)</f>
        <v>19</v>
      </c>
      <c r="K24">
        <f t="shared" si="0"/>
        <v>-1.5318365174650956</v>
      </c>
      <c r="L24" s="30">
        <f t="shared" ref="L24" si="11">(($F24^2)/$H24+($G24^2)/$I24)^2/((($F24^2)^2)/(H24^2*(H24-1))+(($G24^2)^2)/(I24^2*(I24-1)))</f>
        <v>34.41795083115386</v>
      </c>
      <c r="M24" s="34">
        <f t="shared" si="2"/>
        <v>0.13481557105264003</v>
      </c>
      <c r="N24" s="27">
        <f t="shared" si="3"/>
        <v>2.3017176748694896</v>
      </c>
      <c r="O24" s="29">
        <f t="shared" si="4"/>
        <v>2.2858875502970145E-2</v>
      </c>
      <c r="P24">
        <f t="shared" si="5"/>
        <v>4.5717751005940291E-2</v>
      </c>
    </row>
    <row r="25" spans="1:16" x14ac:dyDescent="0.3">
      <c r="A25" t="s">
        <v>466</v>
      </c>
      <c r="B25">
        <f>VLOOKUP($A25,'data-stats-full'!$A$2:$H$78,2)</f>
        <v>0.43789589885000002</v>
      </c>
      <c r="C25">
        <f>IFERROR(VLOOKUP($A25,'data-pre-covid'!$A:$H, 2, FALSE), 0)</f>
        <v>0.53173663591160303</v>
      </c>
      <c r="D25">
        <f>IFERROR(VLOOKUP($A25,'data-post-covid'!$A:$H, 2, FALSE), 0)</f>
        <v>-0.45606059631578899</v>
      </c>
      <c r="E25" s="4">
        <f>VLOOKUP($A25,'data-stats-full'!$A$2:$H$78,3)</f>
        <v>3.5178561021942198</v>
      </c>
      <c r="F25">
        <f>IFERROR(VLOOKUP($A25,'data-pre-covid'!$A:$H, 3, FALSE), 0)</f>
        <v>3.6366836707258701</v>
      </c>
      <c r="G25">
        <f>IFERROR(VLOOKUP($A25,'data-post-covid'!$A:$H, 3, FALSE), 0)</f>
        <v>1.9050347116325701</v>
      </c>
      <c r="H25">
        <f>IFERROR(VLOOKUP(A25,'data-pre-covid'!A:H, 8, FALSE), 0)</f>
        <v>181</v>
      </c>
      <c r="I25">
        <f>IFERROR(VLOOKUP(A25,'data-post-covid'!A:H, 8, FALSE), 0)</f>
        <v>19</v>
      </c>
      <c r="K25">
        <f t="shared" si="0"/>
        <v>1.9222168665913748</v>
      </c>
      <c r="L25" s="30">
        <f t="shared" ref="L25:L26" si="12">(($F25^2)/$H25+($G25^2)/$I25)^2/((($F25^2)^2)/(H25^2*(H25-1))+(($G25^2)^2)/(I25^2*(I25-1)))</f>
        <v>33.90942636131745</v>
      </c>
      <c r="M25" s="34">
        <f t="shared" si="2"/>
        <v>6.3246995482549709E-2</v>
      </c>
      <c r="N25" s="27">
        <f t="shared" si="3"/>
        <v>3.6442256977766827</v>
      </c>
      <c r="O25" s="29">
        <f t="shared" si="4"/>
        <v>1.2818733400451663E-3</v>
      </c>
      <c r="P25">
        <f t="shared" si="5"/>
        <v>2.5637466800903326E-3</v>
      </c>
    </row>
    <row r="26" spans="1:16" x14ac:dyDescent="0.3">
      <c r="A26" t="s">
        <v>467</v>
      </c>
      <c r="B26">
        <f>VLOOKUP($A26,'data-stats-full'!$A$2:$H$78,2)</f>
        <v>3.2349716416000103E-2</v>
      </c>
      <c r="C26">
        <f>IFERROR(VLOOKUP($A26,'data-pre-covid'!$A:$H, 2, FALSE), 0)</f>
        <v>0.108349939133702</v>
      </c>
      <c r="D26">
        <f>IFERROR(VLOOKUP($A26,'data-post-covid'!$A:$H, 2, FALSE), 0)</f>
        <v>-0.69165240526315797</v>
      </c>
      <c r="E26" s="4">
        <f>VLOOKUP($A26,'data-stats-full'!$A$2:$H$78,3)</f>
        <v>1.1902079560171901</v>
      </c>
      <c r="F26">
        <f>IFERROR(VLOOKUP($A26,'data-pre-covid'!$A:$H, 3, FALSE), 0)</f>
        <v>1.16139997705651</v>
      </c>
      <c r="G26">
        <f>IFERROR(VLOOKUP($A26,'data-post-covid'!$A:$H, 3, FALSE), 0)</f>
        <v>1.2495455402395099</v>
      </c>
      <c r="H26">
        <f>IFERROR(VLOOKUP(A26,'data-pre-covid'!A:H, 8, FALSE), 0)</f>
        <v>181</v>
      </c>
      <c r="I26">
        <f>IFERROR(VLOOKUP(A26,'data-post-covid'!A:H, 8, FALSE), 0)</f>
        <v>19</v>
      </c>
      <c r="K26">
        <f t="shared" si="0"/>
        <v>2.6721838937350504</v>
      </c>
      <c r="L26" s="30">
        <f t="shared" si="12"/>
        <v>21.39508504506804</v>
      </c>
      <c r="M26" s="34">
        <f t="shared" si="2"/>
        <v>1.4261492850619143E-2</v>
      </c>
      <c r="N26" s="27">
        <f t="shared" si="3"/>
        <v>1.157552111149585</v>
      </c>
      <c r="O26" s="29">
        <f t="shared" si="4"/>
        <v>0.37727155922285049</v>
      </c>
      <c r="P26">
        <f t="shared" si="5"/>
        <v>0.75454311844570099</v>
      </c>
    </row>
    <row r="27" spans="1:16" x14ac:dyDescent="0.3">
      <c r="A27" t="s">
        <v>522</v>
      </c>
      <c r="B27">
        <f>VLOOKUP($A27,'data-stats-full'!$A$2:$H$78,2)</f>
        <v>-10.9009016709067</v>
      </c>
      <c r="C27">
        <f>IFERROR(VLOOKUP($A27,'data-pre-covid'!$A:$H, 2, FALSE), 0)</f>
        <v>-10.9009016709067</v>
      </c>
      <c r="D27">
        <f>IFERROR(VLOOKUP($A27,'data-post-covid'!$A:$H, 2, FALSE), 0)</f>
        <v>0</v>
      </c>
      <c r="E27" s="4">
        <f>VLOOKUP($A27,'data-stats-full'!$A$2:$H$78,3)</f>
        <v>4.9154429858892197</v>
      </c>
      <c r="F27">
        <f>IFERROR(VLOOKUP($A27,'data-pre-covid'!$A:$H, 3, FALSE), 0)</f>
        <v>4.9154429858892197</v>
      </c>
      <c r="G27">
        <f>IFERROR(VLOOKUP($A27,'data-post-covid'!$A:$H, 3, FALSE), 0)</f>
        <v>0</v>
      </c>
      <c r="H27">
        <f>IFERROR(VLOOKUP(A27,'data-pre-covid'!A:H, 8, FALSE), 0)</f>
        <v>93</v>
      </c>
      <c r="I27">
        <f>IFERROR(VLOOKUP(A27,'data-post-covid'!A:H, 8, FALSE), 0)</f>
        <v>0</v>
      </c>
      <c r="K27">
        <v>0</v>
      </c>
      <c r="L27" s="27">
        <v>0</v>
      </c>
      <c r="M27" s="34"/>
      <c r="N27" s="27">
        <f t="shared" si="3"/>
        <v>0</v>
      </c>
      <c r="O27" s="29">
        <f t="shared" si="4"/>
        <v>0</v>
      </c>
      <c r="P27">
        <f t="shared" si="6"/>
        <v>0</v>
      </c>
    </row>
    <row r="28" spans="1:16" x14ac:dyDescent="0.3">
      <c r="A28" t="s">
        <v>468</v>
      </c>
      <c r="B28">
        <f>VLOOKUP($A28,'data-stats-full'!$A$2:$H$78,2)</f>
        <v>2.9657606313824099</v>
      </c>
      <c r="C28">
        <f>IFERROR(VLOOKUP($A28,'data-pre-covid'!$A:$H, 2, FALSE), 0)</f>
        <v>2.7037513369472101</v>
      </c>
      <c r="D28">
        <f>IFERROR(VLOOKUP($A28,'data-post-covid'!$A:$H, 2, FALSE), 0)</f>
        <v>5.6823833157894796</v>
      </c>
      <c r="E28" s="4">
        <f>VLOOKUP($A28,'data-stats-full'!$A$2:$H$78,3)</f>
        <v>3.34994457261128</v>
      </c>
      <c r="F28">
        <f>IFERROR(VLOOKUP($A28,'data-pre-covid'!$A:$H, 3, FALSE), 0)</f>
        <v>3.3678993342648398</v>
      </c>
      <c r="G28">
        <f>IFERROR(VLOOKUP($A28,'data-post-covid'!$A:$H, 3, FALSE), 0)</f>
        <v>1.41096679265369</v>
      </c>
      <c r="H28">
        <f>IFERROR(VLOOKUP(A28,'data-pre-covid'!A:H, 8, FALSE), 0)</f>
        <v>197</v>
      </c>
      <c r="I28">
        <f>IFERROR(VLOOKUP(A28,'data-post-covid'!A:H, 8, FALSE), 0)</f>
        <v>19</v>
      </c>
      <c r="K28">
        <f t="shared" si="0"/>
        <v>-7.3923122553305021</v>
      </c>
      <c r="L28" s="30">
        <f t="shared" ref="L28" si="13">(($F28^2)/$H28+($G28^2)/$I28)^2/((($F28^2)^2)/(H28^2*(H28-1))+(($G28^2)^2)/(I28^2*(I28-1)))</f>
        <v>42.051296971153455</v>
      </c>
      <c r="M28" s="34">
        <f t="shared" si="2"/>
        <v>4.0141682235838385E-9</v>
      </c>
      <c r="N28" s="27">
        <f t="shared" si="3"/>
        <v>5.697503737707085</v>
      </c>
      <c r="O28" s="29">
        <f t="shared" si="4"/>
        <v>5.2323708610438265E-5</v>
      </c>
      <c r="P28">
        <f t="shared" si="5"/>
        <v>1.0464741722087653E-4</v>
      </c>
    </row>
    <row r="29" spans="1:16" x14ac:dyDescent="0.3">
      <c r="A29" t="s">
        <v>469</v>
      </c>
      <c r="B29">
        <f>VLOOKUP($A29,'data-stats-full'!$A$2:$H$78,2)</f>
        <v>-5.0163944699999998</v>
      </c>
      <c r="C29">
        <f>IFERROR(VLOOKUP($A29,'data-pre-covid'!$A:$H, 2, FALSE), 0)</f>
        <v>-4.7869602718644098</v>
      </c>
      <c r="D29">
        <f>IFERROR(VLOOKUP($A29,'data-post-covid'!$A:$H, 2, FALSE), 0)</f>
        <v>-7.1537551578947296</v>
      </c>
      <c r="E29" s="4">
        <f>VLOOKUP($A29,'data-stats-full'!$A$2:$H$78,3)</f>
        <v>3.8058384324604999</v>
      </c>
      <c r="F29">
        <f>IFERROR(VLOOKUP($A29,'data-pre-covid'!$A:$H, 3, FALSE), 0)</f>
        <v>3.8503046199614399</v>
      </c>
      <c r="G29">
        <f>IFERROR(VLOOKUP($A29,'data-post-covid'!$A:$H, 3, FALSE), 0)</f>
        <v>2.5730566999067301</v>
      </c>
      <c r="H29">
        <f>IFERROR(VLOOKUP(A29,'data-pre-covid'!A:H, 8, FALSE), 0)</f>
        <v>177</v>
      </c>
      <c r="I29">
        <f>IFERROR(VLOOKUP(A29,'data-post-covid'!A:H, 8, FALSE), 0)</f>
        <v>19</v>
      </c>
      <c r="K29">
        <f t="shared" si="0"/>
        <v>3.6000891811964855</v>
      </c>
      <c r="L29" s="30">
        <f t="shared" ref="L29" si="14">(($F29^2)/$H29+($G29^2)/$I29)^2/((($F29^2)^2)/(H29^2*(H29-1))+(($G29^2)^2)/(I29^2*(I29-1)))</f>
        <v>27.530436761009774</v>
      </c>
      <c r="M29" s="34">
        <f t="shared" si="2"/>
        <v>1.2616718351242796E-3</v>
      </c>
      <c r="N29" s="27">
        <f t="shared" si="3"/>
        <v>2.2391926915957505</v>
      </c>
      <c r="O29" s="29">
        <f t="shared" si="4"/>
        <v>2.4708451219774469E-2</v>
      </c>
      <c r="P29">
        <f t="shared" si="5"/>
        <v>4.9416902439548938E-2</v>
      </c>
    </row>
    <row r="30" spans="1:16" x14ac:dyDescent="0.3">
      <c r="A30" t="s">
        <v>526</v>
      </c>
      <c r="B30">
        <f>VLOOKUP($A30,'data-stats-full'!$A$2:$H$78,2)</f>
        <v>-3.6109390613571701</v>
      </c>
      <c r="C30">
        <f>IFERROR(VLOOKUP($A30,'data-pre-covid'!$A:$H, 2, FALSE), 0)</f>
        <v>-3.6109390613571701</v>
      </c>
      <c r="D30">
        <f>IFERROR(VLOOKUP($A30,'data-post-covid'!$A:$H, 2, FALSE), 0)</f>
        <v>0</v>
      </c>
      <c r="E30" s="4">
        <f>VLOOKUP($A30,'data-stats-full'!$A$2:$H$78,3)</f>
        <v>2.9692338117225101</v>
      </c>
      <c r="F30">
        <f>IFERROR(VLOOKUP($A30,'data-pre-covid'!$A:$H, 3, FALSE), 0)</f>
        <v>2.9692338117225101</v>
      </c>
      <c r="G30">
        <f>IFERROR(VLOOKUP($A30,'data-post-covid'!$A:$H, 3, FALSE), 0)</f>
        <v>0</v>
      </c>
      <c r="H30">
        <f>IFERROR(VLOOKUP(A30,'data-pre-covid'!A:H, 8, FALSE), 0)</f>
        <v>173</v>
      </c>
      <c r="I30">
        <f>IFERROR(VLOOKUP(A30,'data-post-covid'!A:H, 8, FALSE), 0)</f>
        <v>0</v>
      </c>
      <c r="K30">
        <v>0</v>
      </c>
      <c r="L30" s="27"/>
      <c r="M30" s="35"/>
      <c r="N30" s="27">
        <f t="shared" si="3"/>
        <v>0</v>
      </c>
      <c r="O30" s="29">
        <f t="shared" si="4"/>
        <v>0</v>
      </c>
      <c r="P30">
        <f t="shared" si="6"/>
        <v>0</v>
      </c>
    </row>
    <row r="31" spans="1:16" x14ac:dyDescent="0.3">
      <c r="A31" t="s">
        <v>527</v>
      </c>
      <c r="B31">
        <f>VLOOKUP($A31,'data-stats-full'!$A$2:$H$78,2)</f>
        <v>6.5081266958216997</v>
      </c>
      <c r="C31">
        <f>IFERROR(VLOOKUP($A31,'data-pre-covid'!$A:$H, 2, FALSE), 0)</f>
        <v>6.5081266958216997</v>
      </c>
      <c r="D31">
        <f>IFERROR(VLOOKUP($A31,'data-post-covid'!$A:$H, 2, FALSE), 0)</f>
        <v>0</v>
      </c>
      <c r="E31" s="4">
        <f>VLOOKUP($A31,'data-stats-full'!$A$2:$H$78,3)</f>
        <v>4.4360254757129702</v>
      </c>
      <c r="F31">
        <f>IFERROR(VLOOKUP($A31,'data-pre-covid'!$A:$H, 3, FALSE), 0)</f>
        <v>4.4360254757129702</v>
      </c>
      <c r="G31">
        <f>IFERROR(VLOOKUP($A31,'data-post-covid'!$A:$H, 3, FALSE), 0)</f>
        <v>0</v>
      </c>
      <c r="H31">
        <f>IFERROR(VLOOKUP(A31,'data-pre-covid'!A:H, 8, FALSE), 0)</f>
        <v>85</v>
      </c>
      <c r="I31">
        <f>IFERROR(VLOOKUP(A31,'data-post-covid'!A:H, 8, FALSE), 0)</f>
        <v>0</v>
      </c>
      <c r="K31">
        <v>0</v>
      </c>
      <c r="L31" s="27"/>
      <c r="M31" s="35"/>
      <c r="N31" s="27">
        <f t="shared" si="3"/>
        <v>0</v>
      </c>
      <c r="O31" s="29">
        <f t="shared" si="4"/>
        <v>0</v>
      </c>
      <c r="P31">
        <f t="shared" si="6"/>
        <v>0</v>
      </c>
    </row>
    <row r="32" spans="1:16" x14ac:dyDescent="0.3">
      <c r="A32" t="s">
        <v>470</v>
      </c>
      <c r="B32">
        <f>VLOOKUP($A32,'data-stats-full'!$A$2:$H$78,2)</f>
        <v>-3.2101946139787199</v>
      </c>
      <c r="C32">
        <f>IFERROR(VLOOKUP($A32,'data-pre-covid'!$A:$H, 2, FALSE), 0)</f>
        <v>-3.3863944456639401</v>
      </c>
      <c r="D32">
        <f>IFERROR(VLOOKUP($A32,'data-post-covid'!$A:$H, 2, FALSE), 0)</f>
        <v>-2.0788062210526301</v>
      </c>
      <c r="E32" s="4">
        <f>VLOOKUP($A32,'data-stats-full'!$A$2:$H$78,3)</f>
        <v>4.8553052999230202</v>
      </c>
      <c r="F32">
        <f>IFERROR(VLOOKUP($A32,'data-pre-covid'!$A:$H, 3, FALSE), 0)</f>
        <v>4.9275243763342198</v>
      </c>
      <c r="G32">
        <f>IFERROR(VLOOKUP($A32,'data-post-covid'!$A:$H, 3, FALSE), 0)</f>
        <v>4.3096149035227</v>
      </c>
      <c r="H32">
        <f>IFERROR(VLOOKUP(A32,'data-pre-covid'!A:H, 8, FALSE), 0)</f>
        <v>122</v>
      </c>
      <c r="I32">
        <f>IFERROR(VLOOKUP(A32,'data-post-covid'!A:H, 8, FALSE), 0)</f>
        <v>19</v>
      </c>
      <c r="K32">
        <f t="shared" ref="K32:K70" si="15">($C32-$D32)/SQRT(($F32^2)/$H32 + ($G32^2)/$I32)</f>
        <v>-1.2055036576684171</v>
      </c>
      <c r="L32" s="30">
        <f t="shared" ref="L32" si="16">(($F32^2)/$H32+($G32^2)/$I32)^2/((($F32^2)^2)/(H32^2*(H32-1))+(($G32^2)^2)/(I32^2*(I32-1)))</f>
        <v>25.915875617161706</v>
      </c>
      <c r="M32" s="34">
        <f t="shared" ref="M32:M56" si="17">_xlfn.T.DIST.2T(ABS($K32),$L32)</f>
        <v>0.23929554037797529</v>
      </c>
      <c r="N32" s="27">
        <f t="shared" si="3"/>
        <v>1.3073161730872733</v>
      </c>
      <c r="O32" s="29">
        <f t="shared" si="4"/>
        <v>0.26333556087496346</v>
      </c>
      <c r="P32">
        <f t="shared" si="6"/>
        <v>0.52667112174992692</v>
      </c>
    </row>
    <row r="33" spans="1:16" x14ac:dyDescent="0.3">
      <c r="A33" t="s">
        <v>471</v>
      </c>
      <c r="B33">
        <f>VLOOKUP($A33,'data-stats-full'!$A$2:$H$78,2)</f>
        <v>-3.1875662255131401</v>
      </c>
      <c r="C33">
        <f>IFERROR(VLOOKUP($A33,'data-pre-covid'!$A:$H, 2, FALSE), 0)</f>
        <v>-3.36874053616144</v>
      </c>
      <c r="D33">
        <f>IFERROR(VLOOKUP($A33,'data-post-covid'!$A:$H, 2, FALSE), 0)</f>
        <v>-1.49978448947368</v>
      </c>
      <c r="E33" s="4">
        <f>VLOOKUP($A33,'data-stats-full'!$A$2:$H$78,3)</f>
        <v>6.9912406985094799</v>
      </c>
      <c r="F33">
        <f>IFERROR(VLOOKUP($A33,'data-pre-covid'!$A:$H, 3, FALSE), 0)</f>
        <v>7.3065759759093698</v>
      </c>
      <c r="G33">
        <f>IFERROR(VLOOKUP($A33,'data-post-covid'!$A:$H, 3, FALSE), 0)</f>
        <v>2.0442795809407501</v>
      </c>
      <c r="H33">
        <f>IFERROR(VLOOKUP(A33,'data-pre-covid'!A:H, 8, FALSE), 0)</f>
        <v>177</v>
      </c>
      <c r="I33">
        <f>IFERROR(VLOOKUP(A33,'data-post-covid'!A:H, 8, FALSE), 0)</f>
        <v>19</v>
      </c>
      <c r="K33">
        <f t="shared" si="15"/>
        <v>-2.5878778165880556</v>
      </c>
      <c r="L33" s="30">
        <f t="shared" ref="L33:L35" si="18">(($F33^2)/$H33+($G33^2)/$I33)^2/((($F33^2)^2)/(H33^2*(H33-1))+(($G33^2)^2)/(I33^2*(I33-1)))</f>
        <v>84.888434826769043</v>
      </c>
      <c r="M33" s="34">
        <f t="shared" si="17"/>
        <v>1.1376498632776422E-2</v>
      </c>
      <c r="N33" s="27">
        <f t="shared" si="3"/>
        <v>12.774597567360601</v>
      </c>
      <c r="O33" s="29">
        <f t="shared" si="4"/>
        <v>8.7530172224131461E-8</v>
      </c>
      <c r="P33">
        <f t="shared" si="6"/>
        <v>1.7506034444826292E-7</v>
      </c>
    </row>
    <row r="34" spans="1:16" x14ac:dyDescent="0.3">
      <c r="A34" t="s">
        <v>472</v>
      </c>
      <c r="B34">
        <f>VLOOKUP($A34,'data-stats-full'!$A$2:$H$78,2)</f>
        <v>-1.2791611219461501</v>
      </c>
      <c r="C34">
        <f>IFERROR(VLOOKUP($A34,'data-pre-covid'!$A:$H, 2, FALSE), 0)</f>
        <v>-1.3231628099834001</v>
      </c>
      <c r="D34">
        <f>IFERROR(VLOOKUP($A34,'data-post-covid'!$A:$H, 2, FALSE), 0)</f>
        <v>-0.72103444736842104</v>
      </c>
      <c r="E34" s="4">
        <f>VLOOKUP($A34,'data-stats-full'!$A$2:$H$78,3)</f>
        <v>1.6097282674053099</v>
      </c>
      <c r="F34">
        <f>IFERROR(VLOOKUP($A34,'data-pre-covid'!$A:$H, 3, FALSE), 0)</f>
        <v>1.59807397621722</v>
      </c>
      <c r="G34">
        <f>IFERROR(VLOOKUP($A34,'data-post-covid'!$A:$H, 3, FALSE), 0)</f>
        <v>1.69673512354731</v>
      </c>
      <c r="H34">
        <f>IFERROR(VLOOKUP(A34,'data-pre-covid'!A:H, 8, FALSE), 0)</f>
        <v>241</v>
      </c>
      <c r="I34">
        <f>IFERROR(VLOOKUP(A34,'data-post-covid'!A:H, 8, FALSE), 0)</f>
        <v>19</v>
      </c>
      <c r="K34">
        <f t="shared" si="15"/>
        <v>-1.495453412680497</v>
      </c>
      <c r="L34" s="30">
        <f t="shared" si="18"/>
        <v>20.598187600728998</v>
      </c>
      <c r="M34" s="34">
        <f t="shared" si="17"/>
        <v>0.15040917177242222</v>
      </c>
      <c r="N34" s="27">
        <f t="shared" si="3"/>
        <v>1.1272865922854984</v>
      </c>
      <c r="O34" s="29">
        <f t="shared" si="4"/>
        <v>0.40521099493810769</v>
      </c>
      <c r="P34">
        <f t="shared" si="6"/>
        <v>0.81042198987621539</v>
      </c>
    </row>
    <row r="35" spans="1:16" x14ac:dyDescent="0.3">
      <c r="A35" t="s">
        <v>473</v>
      </c>
      <c r="B35">
        <f>VLOOKUP($A35,'data-stats-full'!$A$2:$H$78,2)</f>
        <v>-0.79521670805304001</v>
      </c>
      <c r="C35">
        <f>IFERROR(VLOOKUP($A35,'data-pre-covid'!$A:$H, 2, FALSE), 0)</f>
        <v>-0.89990720565181603</v>
      </c>
      <c r="D35">
        <f>IFERROR(VLOOKUP($A35,'data-post-covid'!$A:$H, 2, FALSE), 0)</f>
        <v>6.9857403684210506E-2</v>
      </c>
      <c r="E35" s="4">
        <f>VLOOKUP($A35,'data-stats-full'!$A$2:$H$78,3)</f>
        <v>3.1251976638630898</v>
      </c>
      <c r="F35">
        <f>IFERROR(VLOOKUP($A35,'data-pre-covid'!$A:$H, 3, FALSE), 0)</f>
        <v>3.2820574823150999</v>
      </c>
      <c r="G35">
        <f>IFERROR(VLOOKUP($A35,'data-post-covid'!$A:$H, 3, FALSE), 0)</f>
        <v>0.84473941738069003</v>
      </c>
      <c r="H35">
        <f>IFERROR(VLOOKUP(A35,'data-pre-covid'!A:H, 8, FALSE), 0)</f>
        <v>157</v>
      </c>
      <c r="I35">
        <f>IFERROR(VLOOKUP(A35,'data-post-covid'!A:H, 8, FALSE), 0)</f>
        <v>19</v>
      </c>
      <c r="K35">
        <f t="shared" si="15"/>
        <v>-2.9762517665682653</v>
      </c>
      <c r="L35" s="30">
        <f t="shared" si="18"/>
        <v>103.84865497909892</v>
      </c>
      <c r="M35" s="34">
        <f t="shared" si="17"/>
        <v>3.6367560384439742E-3</v>
      </c>
      <c r="N35" s="27">
        <f t="shared" si="3"/>
        <v>15.095477200768478</v>
      </c>
      <c r="O35" s="29">
        <f t="shared" si="4"/>
        <v>2.2599843769676548E-8</v>
      </c>
      <c r="P35">
        <f t="shared" si="6"/>
        <v>4.5199687539353097E-8</v>
      </c>
    </row>
    <row r="36" spans="1:16" x14ac:dyDescent="0.3">
      <c r="A36" t="s">
        <v>474</v>
      </c>
      <c r="B36">
        <f>VLOOKUP($A36,'data-stats-full'!$A$2:$H$78,2)</f>
        <v>0.54750289541775699</v>
      </c>
      <c r="C36">
        <f>IFERROR(VLOOKUP($A36,'data-pre-covid'!$A:$H, 2, FALSE), 0)</f>
        <v>-1.1323398763761501</v>
      </c>
      <c r="D36">
        <f>IFERROR(VLOOKUP($A36,'data-post-covid'!$A:$H, 2, FALSE), 0)</f>
        <v>11.245448968421099</v>
      </c>
      <c r="E36" s="4">
        <f>VLOOKUP($A36,'data-stats-full'!$A$2:$H$78,3)</f>
        <v>9.8094192377560105</v>
      </c>
      <c r="F36">
        <f>IFERROR(VLOOKUP($A36,'data-pre-covid'!$A:$H, 3, FALSE), 0)</f>
        <v>9.2729119351080893</v>
      </c>
      <c r="G36">
        <f>IFERROR(VLOOKUP($A36,'data-post-covid'!$A:$H, 3, FALSE), 0)</f>
        <v>5.4817129278732999</v>
      </c>
      <c r="H36">
        <f>IFERROR(VLOOKUP(A36,'data-pre-covid'!A:H, 8, FALSE), 0)</f>
        <v>121</v>
      </c>
      <c r="I36">
        <f>IFERROR(VLOOKUP(A36,'data-post-covid'!A:H, 8, FALSE), 0)</f>
        <v>19</v>
      </c>
      <c r="K36">
        <f t="shared" si="15"/>
        <v>-8.1755984395454142</v>
      </c>
      <c r="L36" s="30">
        <f t="shared" ref="L36:L39" si="19">(($F36^2)/$H36+($G36^2)/$I36)^2/((($F36^2)^2)/(H36^2*(H36-1))+(($G36^2)^2)/(I36^2*(I36-1)))</f>
        <v>36.698749113456081</v>
      </c>
      <c r="M36" s="34">
        <f t="shared" si="17"/>
        <v>1.0066301672112799E-9</v>
      </c>
      <c r="N36" s="27">
        <f t="shared" si="3"/>
        <v>2.8615391640614791</v>
      </c>
      <c r="O36" s="29">
        <f t="shared" si="4"/>
        <v>6.4889375626215051E-3</v>
      </c>
      <c r="P36">
        <f t="shared" si="6"/>
        <v>1.297787512524301E-2</v>
      </c>
    </row>
    <row r="37" spans="1:16" x14ac:dyDescent="0.3">
      <c r="A37" t="s">
        <v>475</v>
      </c>
      <c r="B37">
        <f>VLOOKUP($A37,'data-stats-full'!$A$2:$H$78,2)</f>
        <v>-1.21780480600943</v>
      </c>
      <c r="C37">
        <f>IFERROR(VLOOKUP($A37,'data-pre-covid'!$A:$H, 2, FALSE), 0)</f>
        <v>-1.6842173568601</v>
      </c>
      <c r="D37">
        <f>IFERROR(VLOOKUP($A37,'data-post-covid'!$A:$H, 2, FALSE), 0)</f>
        <v>3.5199647894736898</v>
      </c>
      <c r="E37" s="4">
        <f>VLOOKUP($A37,'data-stats-full'!$A$2:$H$78,3)</f>
        <v>5.5531150572225698</v>
      </c>
      <c r="F37">
        <f>IFERROR(VLOOKUP($A37,'data-pre-covid'!$A:$H, 3, FALSE), 0)</f>
        <v>5.5976919217807497</v>
      </c>
      <c r="G37">
        <f>IFERROR(VLOOKUP($A37,'data-post-covid'!$A:$H, 3, FALSE), 0)</f>
        <v>1.1055287485399401</v>
      </c>
      <c r="H37">
        <f>IFERROR(VLOOKUP(A37,'data-pre-covid'!A:H, 8, FALSE), 0)</f>
        <v>193</v>
      </c>
      <c r="I37">
        <f>IFERROR(VLOOKUP(A37,'data-post-covid'!A:H, 8, FALSE), 0)</f>
        <v>19</v>
      </c>
      <c r="K37">
        <f t="shared" si="15"/>
        <v>-10.930668552002418</v>
      </c>
      <c r="L37" s="30">
        <f t="shared" si="19"/>
        <v>139.94691964952708</v>
      </c>
      <c r="M37" s="34">
        <f t="shared" si="17"/>
        <v>1.8604461614418639E-20</v>
      </c>
      <c r="N37" s="27">
        <f t="shared" si="3"/>
        <v>25.637631688306879</v>
      </c>
      <c r="O37" s="29">
        <f t="shared" si="4"/>
        <v>2.2762082540664529E-10</v>
      </c>
      <c r="P37">
        <f t="shared" si="6"/>
        <v>4.5524165081329058E-10</v>
      </c>
    </row>
    <row r="38" spans="1:16" x14ac:dyDescent="0.3">
      <c r="A38" t="s">
        <v>476</v>
      </c>
      <c r="B38">
        <f>VLOOKUP($A38,'data-stats-full'!$A$2:$H$78,2)</f>
        <v>4.3409945181818602E-3</v>
      </c>
      <c r="C38">
        <f>IFERROR(VLOOKUP($A38,'data-pre-covid'!$A:$H, 2, FALSE), 0)</f>
        <v>-8.4755546771144205E-2</v>
      </c>
      <c r="D38">
        <f>IFERROR(VLOOKUP($A38,'data-post-covid'!$A:$H, 2, FALSE), 0)</f>
        <v>0.94688861552631598</v>
      </c>
      <c r="E38" s="4">
        <f>VLOOKUP($A38,'data-stats-full'!$A$2:$H$78,3)</f>
        <v>2.0009873370339499</v>
      </c>
      <c r="F38">
        <f>IFERROR(VLOOKUP($A38,'data-pre-covid'!$A:$H, 3, FALSE), 0)</f>
        <v>1.9574720468073501</v>
      </c>
      <c r="G38">
        <f>IFERROR(VLOOKUP($A38,'data-post-covid'!$A:$H, 3, FALSE), 0)</f>
        <v>2.2613989851041101</v>
      </c>
      <c r="H38">
        <f>IFERROR(VLOOKUP(A38,'data-pre-covid'!A:H, 8, FALSE), 0)</f>
        <v>201</v>
      </c>
      <c r="I38">
        <f>IFERROR(VLOOKUP(A38,'data-post-covid'!A:H, 8, FALSE), 0)</f>
        <v>19</v>
      </c>
      <c r="K38">
        <f t="shared" si="15"/>
        <v>-1.921631134296736</v>
      </c>
      <c r="L38" s="30">
        <f t="shared" si="19"/>
        <v>20.63072553619563</v>
      </c>
      <c r="M38" s="34">
        <f t="shared" si="17"/>
        <v>6.9017764960762479E-2</v>
      </c>
      <c r="N38" s="27">
        <f t="shared" si="3"/>
        <v>1.3346372685599914</v>
      </c>
      <c r="O38" s="29">
        <f t="shared" si="4"/>
        <v>0.24312299445505042</v>
      </c>
      <c r="P38">
        <f t="shared" si="6"/>
        <v>0.48624598891010085</v>
      </c>
    </row>
    <row r="39" spans="1:16" x14ac:dyDescent="0.3">
      <c r="A39" t="s">
        <v>477</v>
      </c>
      <c r="B39">
        <f>VLOOKUP($A39,'data-stats-full'!$A$2:$H$78,2)</f>
        <v>2.53142998280829</v>
      </c>
      <c r="C39">
        <f>IFERROR(VLOOKUP($A39,'data-pre-covid'!$A:$H, 2, FALSE), 0)</f>
        <v>2.4173127709942199</v>
      </c>
      <c r="D39">
        <f>IFERROR(VLOOKUP($A39,'data-post-covid'!$A:$H, 2, FALSE), 0)</f>
        <v>3.5185438649999998</v>
      </c>
      <c r="E39" s="4">
        <f>VLOOKUP($A39,'data-stats-full'!$A$2:$H$78,3)</f>
        <v>1.3760581923000601</v>
      </c>
      <c r="F39">
        <f>IFERROR(VLOOKUP($A39,'data-pre-covid'!$A:$H, 3, FALSE), 0)</f>
        <v>1.3322221308767499</v>
      </c>
      <c r="G39">
        <f>IFERROR(VLOOKUP($A39,'data-post-covid'!$A:$H, 3, FALSE), 0)</f>
        <v>1.3869658647745999</v>
      </c>
      <c r="H39">
        <f>IFERROR(VLOOKUP(A39,'data-pre-covid'!A:H, 8, FALSE), 0)</f>
        <v>173</v>
      </c>
      <c r="I39">
        <f>IFERROR(VLOOKUP(A39,'data-post-covid'!A:H, 8, FALSE), 0)</f>
        <v>20</v>
      </c>
      <c r="K39">
        <f t="shared" si="15"/>
        <v>-3.3753622497804989</v>
      </c>
      <c r="L39" s="30">
        <f t="shared" si="19"/>
        <v>23.240066529432163</v>
      </c>
      <c r="M39" s="34">
        <f t="shared" si="17"/>
        <v>2.6096543915865409E-3</v>
      </c>
      <c r="N39" s="27">
        <f t="shared" si="3"/>
        <v>1.0838726495161444</v>
      </c>
      <c r="O39" s="29">
        <f t="shared" si="4"/>
        <v>0.44417682166103623</v>
      </c>
      <c r="P39">
        <f t="shared" si="6"/>
        <v>0.88835364332207245</v>
      </c>
    </row>
    <row r="40" spans="1:16" x14ac:dyDescent="0.3">
      <c r="A40" t="s">
        <v>532</v>
      </c>
      <c r="B40">
        <f>VLOOKUP($A40,'data-stats-full'!$A$2:$H$78,2)</f>
        <v>-1.5556029490871599</v>
      </c>
      <c r="C40">
        <f>IFERROR(VLOOKUP($A40,'data-pre-covid'!$A:$H, 2, FALSE), 0)</f>
        <v>-1.5556029490871599</v>
      </c>
      <c r="D40">
        <f>IFERROR(VLOOKUP($A40,'data-post-covid'!$A:$H, 2, FALSE), 0)</f>
        <v>0</v>
      </c>
      <c r="E40" s="4">
        <f>VLOOKUP($A40,'data-stats-full'!$A$2:$H$78,3)</f>
        <v>4.8910190825802298</v>
      </c>
      <c r="F40">
        <f>IFERROR(VLOOKUP($A40,'data-pre-covid'!$A:$H, 3, FALSE), 0)</f>
        <v>4.8910190825802298</v>
      </c>
      <c r="G40">
        <f>IFERROR(VLOOKUP($A40,'data-post-covid'!$A:$H, 3, FALSE), 0)</f>
        <v>0</v>
      </c>
      <c r="H40">
        <f>IFERROR(VLOOKUP(A40,'data-pre-covid'!A:H, 8, FALSE), 0)</f>
        <v>101</v>
      </c>
      <c r="I40">
        <f>IFERROR(VLOOKUP(A40,'data-post-covid'!A:H, 8, FALSE), 0)</f>
        <v>0</v>
      </c>
      <c r="K40">
        <v>0</v>
      </c>
      <c r="L40" s="27"/>
      <c r="M40" s="35"/>
      <c r="N40" s="27">
        <f t="shared" si="3"/>
        <v>0</v>
      </c>
      <c r="O40" s="29">
        <f t="shared" si="4"/>
        <v>0</v>
      </c>
      <c r="P40">
        <f t="shared" si="6"/>
        <v>0</v>
      </c>
    </row>
    <row r="41" spans="1:16" x14ac:dyDescent="0.3">
      <c r="A41" t="s">
        <v>502</v>
      </c>
      <c r="B41">
        <f>VLOOKUP($A41,'data-stats-full'!$A$2:$H$78,2)</f>
        <v>0.97157694862244903</v>
      </c>
      <c r="C41">
        <f>IFERROR(VLOOKUP($A41,'data-pre-covid'!$A:$H, 2, FALSE), 0)</f>
        <v>0.71251649112994297</v>
      </c>
      <c r="D41">
        <f>IFERROR(VLOOKUP($A41,'data-post-covid'!$A:$H, 2, FALSE), 0)</f>
        <v>3.3849296315789501</v>
      </c>
      <c r="E41" s="4">
        <f>VLOOKUP($A41,'data-stats-full'!$A$2:$H$78,3)</f>
        <v>4.3017845022009702</v>
      </c>
      <c r="F41">
        <f>IFERROR(VLOOKUP($A41,'data-pre-covid'!$A:$H, 3, FALSE), 0)</f>
        <v>4.3848309124596803</v>
      </c>
      <c r="G41">
        <f>IFERROR(VLOOKUP($A41,'data-post-covid'!$A:$H, 3, FALSE), 0)</f>
        <v>2.3816029044385498</v>
      </c>
      <c r="H41">
        <f>IFERROR(VLOOKUP(A41,'data-pre-covid'!A:H, 8, FALSE), 0)</f>
        <v>177</v>
      </c>
      <c r="I41">
        <f>IFERROR(VLOOKUP(A41,'data-post-covid'!A:H, 8, FALSE), 0)</f>
        <v>19</v>
      </c>
      <c r="K41">
        <f t="shared" si="15"/>
        <v>-4.1881710933121843</v>
      </c>
      <c r="L41" s="30">
        <f t="shared" ref="L41" si="20">(($F41^2)/$H41+($G41^2)/$I41)^2/((($F41^2)^2)/(H41^2*(H41-1))+(($G41^2)^2)/(I41^2*(I41-1)))</f>
        <v>33.035255061750235</v>
      </c>
      <c r="M41" s="34">
        <f t="shared" si="17"/>
        <v>1.966255477578493E-4</v>
      </c>
      <c r="N41" s="27">
        <f t="shared" si="3"/>
        <v>3.3897447676325703</v>
      </c>
      <c r="O41" s="29">
        <f t="shared" si="4"/>
        <v>2.0757416386684578E-3</v>
      </c>
      <c r="P41">
        <f t="shared" si="6"/>
        <v>4.1514832773369157E-3</v>
      </c>
    </row>
    <row r="42" spans="1:16" x14ac:dyDescent="0.3">
      <c r="A42" t="s">
        <v>478</v>
      </c>
      <c r="B42">
        <f>VLOOKUP($A42,'data-stats-full'!$A$2:$H$78,2)</f>
        <v>-9.7214632112392998</v>
      </c>
      <c r="C42">
        <f>IFERROR(VLOOKUP($A42,'data-pre-covid'!$A:$H, 2, FALSE), 0)</f>
        <v>-10.2159113906533</v>
      </c>
      <c r="D42">
        <f>IFERROR(VLOOKUP($A42,'data-post-covid'!$A:$H, 2, FALSE), 0)</f>
        <v>-2.0221987032205999</v>
      </c>
      <c r="E42" s="4">
        <f>VLOOKUP($A42,'data-stats-full'!$A$2:$H$78,3)</f>
        <v>8.9242774916369694</v>
      </c>
      <c r="F42">
        <f>IFERROR(VLOOKUP($A42,'data-pre-covid'!$A:$H, 3, FALSE), 0)</f>
        <v>8.1066002230097993</v>
      </c>
      <c r="G42">
        <f>IFERROR(VLOOKUP($A42,'data-post-covid'!$A:$H, 3, FALSE), 0)</f>
        <v>16.431080417059501</v>
      </c>
      <c r="H42">
        <f>IFERROR(VLOOKUP(A42,'data-pre-covid'!A:H, 8, FALSE), 0)</f>
        <v>109</v>
      </c>
      <c r="I42">
        <f>IFERROR(VLOOKUP(A42,'data-post-covid'!A:H, 8, FALSE), 0)</f>
        <v>7</v>
      </c>
      <c r="K42">
        <f t="shared" si="15"/>
        <v>-1.3091681310162451</v>
      </c>
      <c r="L42" s="30">
        <f t="shared" ref="L42:L70" si="21">(($F42^2)/$H42+($G42^2)/$I42)^2/((($F42^2)^2)/(H42^2*(H42-1))+(($G42^2)^2)/(I42^2*(I42-1)))</f>
        <v>6.1889671312348202</v>
      </c>
      <c r="M42" s="34">
        <f t="shared" si="17"/>
        <v>0.23837673129074047</v>
      </c>
      <c r="N42" s="27">
        <f t="shared" si="3"/>
        <v>4.108229811489168</v>
      </c>
      <c r="O42" s="29">
        <f t="shared" si="4"/>
        <v>3.9016273558379694E-2</v>
      </c>
      <c r="P42">
        <f t="shared" si="6"/>
        <v>7.8032547116759388E-2</v>
      </c>
    </row>
    <row r="43" spans="1:16" x14ac:dyDescent="0.3">
      <c r="A43" t="s">
        <v>479</v>
      </c>
      <c r="B43">
        <f>VLOOKUP($A43,'data-stats-full'!$A$2:$H$78,2)</f>
        <v>-3.74451593273437</v>
      </c>
      <c r="C43">
        <f>IFERROR(VLOOKUP($A43,'data-pre-covid'!$A:$H, 2, FALSE), 0)</f>
        <v>-3.9471307833944902</v>
      </c>
      <c r="D43">
        <f>IFERROR(VLOOKUP($A43,'data-post-covid'!$A:$H, 2, FALSE), 0)</f>
        <v>-2.5821465263157899</v>
      </c>
      <c r="E43" s="4">
        <f>VLOOKUP($A43,'data-stats-full'!$A$2:$H$78,3)</f>
        <v>8.0481956979536395</v>
      </c>
      <c r="F43">
        <f>IFERROR(VLOOKUP($A43,'data-pre-covid'!$A:$H, 3, FALSE), 0)</f>
        <v>8.6055859311831409</v>
      </c>
      <c r="G43">
        <f>IFERROR(VLOOKUP($A43,'data-post-covid'!$A:$H, 3, FALSE), 0)</f>
        <v>3.3168187446938702</v>
      </c>
      <c r="H43">
        <f>IFERROR(VLOOKUP(A43,'data-pre-covid'!A:H, 8, FALSE), 0)</f>
        <v>109</v>
      </c>
      <c r="I43">
        <f>IFERROR(VLOOKUP(A43,'data-post-covid'!A:H, 8, FALSE), 0)</f>
        <v>19</v>
      </c>
      <c r="K43">
        <f t="shared" si="15"/>
        <v>-1.2167834547187806</v>
      </c>
      <c r="L43" s="30">
        <f t="shared" si="21"/>
        <v>69.156019290055582</v>
      </c>
      <c r="M43" s="34">
        <f t="shared" si="17"/>
        <v>0.2278322974521052</v>
      </c>
      <c r="N43" s="27">
        <f t="shared" si="3"/>
        <v>6.7315862236443902</v>
      </c>
      <c r="O43" s="29">
        <f t="shared" si="4"/>
        <v>1.7878282754694269E-5</v>
      </c>
      <c r="P43">
        <f t="shared" si="6"/>
        <v>3.5756565509388538E-5</v>
      </c>
    </row>
    <row r="44" spans="1:16" x14ac:dyDescent="0.3">
      <c r="A44" t="s">
        <v>480</v>
      </c>
      <c r="B44">
        <f>VLOOKUP($A44,'data-stats-full'!$A$2:$H$78,2)</f>
        <v>-3.7857442431249999</v>
      </c>
      <c r="C44">
        <f>IFERROR(VLOOKUP($A44,'data-pre-covid'!$A:$H, 2, FALSE), 0)</f>
        <v>-4.6391530322935797</v>
      </c>
      <c r="D44">
        <f>IFERROR(VLOOKUP($A44,'data-post-covid'!$A:$H, 2, FALSE), 0)</f>
        <v>1.1101272315789501</v>
      </c>
      <c r="E44" s="4">
        <f>VLOOKUP($A44,'data-stats-full'!$A$2:$H$78,3)</f>
        <v>5.9750594251298796</v>
      </c>
      <c r="F44">
        <f>IFERROR(VLOOKUP($A44,'data-pre-covid'!$A:$H, 3, FALSE), 0)</f>
        <v>5.8115897124517204</v>
      </c>
      <c r="G44">
        <f>IFERROR(VLOOKUP($A44,'data-post-covid'!$A:$H, 3, FALSE), 0)</f>
        <v>4.419706223815</v>
      </c>
      <c r="H44">
        <f>IFERROR(VLOOKUP(A44,'data-pre-covid'!A:H, 8, FALSE), 0)</f>
        <v>109</v>
      </c>
      <c r="I44">
        <f>IFERROR(VLOOKUP(A44,'data-post-covid'!A:H, 8, FALSE), 0)</f>
        <v>19</v>
      </c>
      <c r="K44">
        <f t="shared" si="15"/>
        <v>-4.9704188592449494</v>
      </c>
      <c r="L44" s="30">
        <f t="shared" si="21"/>
        <v>30.030486675266218</v>
      </c>
      <c r="M44" s="34">
        <f t="shared" si="17"/>
        <v>2.5325858848642201E-5</v>
      </c>
      <c r="N44" s="27">
        <f t="shared" si="3"/>
        <v>1.72903222197039</v>
      </c>
      <c r="O44" s="29">
        <f t="shared" si="4"/>
        <v>9.1727174152523558E-2</v>
      </c>
      <c r="P44">
        <f t="shared" si="6"/>
        <v>0.18345434830504712</v>
      </c>
    </row>
    <row r="45" spans="1:16" x14ac:dyDescent="0.3">
      <c r="A45" t="s">
        <v>481</v>
      </c>
      <c r="B45">
        <f>VLOOKUP($A45,'data-stats-full'!$A$2:$H$78,2)</f>
        <v>7.6691045525000003</v>
      </c>
      <c r="C45">
        <f>IFERROR(VLOOKUP($A45,'data-pre-covid'!$A:$H, 2, FALSE), 0)</f>
        <v>7.2953412306930696</v>
      </c>
      <c r="D45">
        <f>IFERROR(VLOOKUP($A45,'data-post-covid'!$A:$H, 2, FALSE), 0)</f>
        <v>9.65595168421053</v>
      </c>
      <c r="E45" s="4">
        <f>VLOOKUP($A45,'data-stats-full'!$A$2:$H$78,3)</f>
        <v>7.2988205739149103</v>
      </c>
      <c r="F45">
        <f>IFERROR(VLOOKUP($A45,'data-pre-covid'!$A:$H, 3, FALSE), 0)</f>
        <v>6.43955248335189</v>
      </c>
      <c r="G45">
        <f>IFERROR(VLOOKUP($A45,'data-post-covid'!$A:$H, 3, FALSE), 0)</f>
        <v>10.8103965956784</v>
      </c>
      <c r="H45">
        <f>IFERROR(VLOOKUP(A45,'data-pre-covid'!A:H, 8, FALSE), 0)</f>
        <v>101</v>
      </c>
      <c r="I45">
        <f>IFERROR(VLOOKUP(A45,'data-post-covid'!A:H, 8, FALSE), 0)</f>
        <v>19</v>
      </c>
      <c r="K45">
        <f t="shared" si="15"/>
        <v>-0.92156906852887344</v>
      </c>
      <c r="L45" s="30">
        <f t="shared" si="21"/>
        <v>20.466838588048006</v>
      </c>
      <c r="M45" s="34">
        <f t="shared" si="17"/>
        <v>0.36773725882944786</v>
      </c>
      <c r="N45" s="27">
        <f t="shared" si="3"/>
        <v>2.8182004489482138</v>
      </c>
      <c r="O45" s="29">
        <f t="shared" si="4"/>
        <v>7.4172687250861537E-3</v>
      </c>
      <c r="P45">
        <f t="shared" si="6"/>
        <v>1.4834537450172307E-2</v>
      </c>
    </row>
    <row r="46" spans="1:16" x14ac:dyDescent="0.3">
      <c r="A46" t="s">
        <v>555</v>
      </c>
      <c r="B46">
        <f>VLOOKUP($A46,'data-stats-full'!$A$2:$H$78,2)</f>
        <v>-2.1045493852727302</v>
      </c>
      <c r="C46">
        <f>IFERROR(VLOOKUP($A46,'data-pre-covid'!$A:$H, 2, FALSE), 0)</f>
        <v>-1.85882959135135</v>
      </c>
      <c r="D46">
        <f>IFERROR(VLOOKUP($A46,'data-post-covid'!$A:$H, 2, FALSE), 0)</f>
        <v>-2.60964007277778</v>
      </c>
      <c r="E46" s="4">
        <f>VLOOKUP($A46,'data-stats-full'!$A$2:$H$78,3)</f>
        <v>3.00941966064656</v>
      </c>
      <c r="F46">
        <f>IFERROR(VLOOKUP($A46,'data-pre-covid'!$A:$H, 3, FALSE), 0)</f>
        <v>2.5204056311834</v>
      </c>
      <c r="G46">
        <f>IFERROR(VLOOKUP($A46,'data-post-covid'!$A:$H, 3, FALSE), 0)</f>
        <v>3.8619003623187198</v>
      </c>
      <c r="H46">
        <f>IFERROR(VLOOKUP(A46,'data-pre-covid'!A:H, 8, FALSE), 0)</f>
        <v>37</v>
      </c>
      <c r="I46">
        <f>IFERROR(VLOOKUP(A46,'data-post-covid'!A:H, 8, FALSE), 0)</f>
        <v>18</v>
      </c>
      <c r="K46">
        <f t="shared" si="15"/>
        <v>0.75071346139834005</v>
      </c>
      <c r="L46" s="30">
        <f t="shared" si="21"/>
        <v>24.282691866092417</v>
      </c>
      <c r="M46" s="34">
        <f t="shared" si="17"/>
        <v>0.46012276226370807</v>
      </c>
      <c r="N46" s="27">
        <f t="shared" si="3"/>
        <v>2.3478008034829161</v>
      </c>
      <c r="O46" s="29">
        <f t="shared" si="4"/>
        <v>3.1374583958041824E-2</v>
      </c>
      <c r="P46">
        <f t="shared" si="6"/>
        <v>6.2749167916083648E-2</v>
      </c>
    </row>
    <row r="47" spans="1:16" x14ac:dyDescent="0.3">
      <c r="A47" t="s">
        <v>533</v>
      </c>
      <c r="B47">
        <f>VLOOKUP($A47,'data-stats-full'!$A$2:$H$78,2)</f>
        <v>9.1347905283093205</v>
      </c>
      <c r="C47">
        <f>IFERROR(VLOOKUP($A47,'data-pre-covid'!$A:$H, 2, FALSE), 0)</f>
        <v>9.1347905283093205</v>
      </c>
      <c r="D47">
        <f>IFERROR(VLOOKUP($A47,'data-post-covid'!$A:$H, 2, FALSE), 0)</f>
        <v>0</v>
      </c>
      <c r="E47" s="4">
        <f>VLOOKUP($A47,'data-stats-full'!$A$2:$H$78,3)</f>
        <v>5.5205603853554601</v>
      </c>
      <c r="F47">
        <f>IFERROR(VLOOKUP($A47,'data-pre-covid'!$A:$H, 3, FALSE), 0)</f>
        <v>5.5205603853554601</v>
      </c>
      <c r="G47">
        <f>IFERROR(VLOOKUP($A47,'data-post-covid'!$A:$H, 3, FALSE), 0)</f>
        <v>0</v>
      </c>
      <c r="H47">
        <f>IFERROR(VLOOKUP(A47,'data-pre-covid'!A:H, 8, FALSE), 0)</f>
        <v>85</v>
      </c>
      <c r="I47">
        <f>IFERROR(VLOOKUP(A47,'data-post-covid'!A:H, 8, FALSE), 0)</f>
        <v>0</v>
      </c>
      <c r="L47" s="30"/>
      <c r="M47" s="34"/>
      <c r="N47" s="27">
        <f t="shared" si="3"/>
        <v>0</v>
      </c>
      <c r="O47" s="29">
        <f t="shared" si="4"/>
        <v>0</v>
      </c>
      <c r="P47">
        <f t="shared" si="6"/>
        <v>0</v>
      </c>
    </row>
    <row r="48" spans="1:16" x14ac:dyDescent="0.3">
      <c r="A48" t="s">
        <v>557</v>
      </c>
      <c r="B48">
        <f>VLOOKUP($A48,'data-stats-full'!$A$2:$H$78,2)</f>
        <v>2.4328213075180698</v>
      </c>
      <c r="C48">
        <f>IFERROR(VLOOKUP($A48,'data-pre-covid'!$A:$H, 2, FALSE), 0)</f>
        <v>1.1800729266769201</v>
      </c>
      <c r="D48">
        <f>IFERROR(VLOOKUP($A48,'data-post-covid'!$A:$H, 2, FALSE), 0)</f>
        <v>6.9566349049999996</v>
      </c>
      <c r="E48" s="4">
        <f>VLOOKUP($A48,'data-stats-full'!$A$2:$H$78,3)</f>
        <v>8.86727584409679</v>
      </c>
      <c r="F48">
        <f>IFERROR(VLOOKUP($A48,'data-pre-covid'!$A:$H, 3, FALSE), 0)</f>
        <v>9.1800320154409896</v>
      </c>
      <c r="G48">
        <f>IFERROR(VLOOKUP($A48,'data-post-covid'!$A:$H, 3, FALSE), 0)</f>
        <v>5.8596064949648703</v>
      </c>
      <c r="H48">
        <f>IFERROR(VLOOKUP(A48,'data-pre-covid'!A:H, 8, FALSE), 0)</f>
        <v>65</v>
      </c>
      <c r="I48">
        <f>IFERROR(VLOOKUP(A48,'data-post-covid'!A:H, 8, FALSE), 0)</f>
        <v>18</v>
      </c>
      <c r="K48">
        <f t="shared" si="15"/>
        <v>-3.2271765059277655</v>
      </c>
      <c r="L48" s="30">
        <f t="shared" si="21"/>
        <v>42.720692562753065</v>
      </c>
      <c r="M48" s="34">
        <f t="shared" si="17"/>
        <v>2.4258969420705347E-3</v>
      </c>
      <c r="N48" s="27">
        <f t="shared" si="3"/>
        <v>2.4544347336746939</v>
      </c>
      <c r="O48" s="29">
        <f t="shared" si="4"/>
        <v>2.1038923143874948E-2</v>
      </c>
      <c r="P48">
        <f t="shared" si="6"/>
        <v>4.2077846287749895E-2</v>
      </c>
    </row>
    <row r="49" spans="1:16" x14ac:dyDescent="0.3">
      <c r="A49" t="s">
        <v>534</v>
      </c>
      <c r="B49">
        <f>VLOOKUP($A49,'data-stats-full'!$A$2:$H$78,2)</f>
        <v>-4.4264254515136603</v>
      </c>
      <c r="C49">
        <f>IFERROR(VLOOKUP($A49,'data-pre-covid'!$A:$H, 2, FALSE), 0)</f>
        <v>-4.4264254515136603</v>
      </c>
      <c r="D49">
        <f>IFERROR(VLOOKUP($A49,'data-post-covid'!$A:$H, 2, FALSE), 0)</f>
        <v>0</v>
      </c>
      <c r="E49" s="4">
        <f>VLOOKUP($A49,'data-stats-full'!$A$2:$H$78,3)</f>
        <v>5.0314481308791699</v>
      </c>
      <c r="F49">
        <f>IFERROR(VLOOKUP($A49,'data-pre-covid'!$A:$H, 3, FALSE), 0)</f>
        <v>5.0314481308791699</v>
      </c>
      <c r="G49">
        <f>IFERROR(VLOOKUP($A49,'data-post-covid'!$A:$H, 3, FALSE), 0)</f>
        <v>0</v>
      </c>
      <c r="H49">
        <f>IFERROR(VLOOKUP(A49,'data-pre-covid'!A:H, 8, FALSE), 0)</f>
        <v>81</v>
      </c>
      <c r="I49">
        <f>IFERROR(VLOOKUP(A49,'data-post-covid'!A:H, 8, FALSE), 0)</f>
        <v>0</v>
      </c>
      <c r="L49" s="30"/>
      <c r="M49" s="34"/>
      <c r="N49" s="27">
        <f t="shared" si="3"/>
        <v>0</v>
      </c>
      <c r="O49" s="29">
        <f t="shared" si="4"/>
        <v>0</v>
      </c>
      <c r="P49">
        <f t="shared" si="6"/>
        <v>0</v>
      </c>
    </row>
    <row r="50" spans="1:16" x14ac:dyDescent="0.3">
      <c r="A50" t="s">
        <v>482</v>
      </c>
      <c r="B50">
        <f>VLOOKUP($A50,'data-stats-full'!$A$2:$H$78,2)</f>
        <v>-1.5870850380489101</v>
      </c>
      <c r="C50">
        <f>IFERROR(VLOOKUP($A50,'data-pre-covid'!$A:$H, 2, FALSE), 0)</f>
        <v>-1.76174814485454</v>
      </c>
      <c r="D50">
        <f>IFERROR(VLOOKUP($A50,'data-post-covid'!$A:$H, 2, FALSE), 0)</f>
        <v>-7.02738473684211E-2</v>
      </c>
      <c r="E50" s="4">
        <f>VLOOKUP($A50,'data-stats-full'!$A$2:$H$78,3)</f>
        <v>2.2249081114893099</v>
      </c>
      <c r="F50">
        <f>IFERROR(VLOOKUP($A50,'data-pre-covid'!$A:$H, 3, FALSE), 0)</f>
        <v>2.1851524021214601</v>
      </c>
      <c r="G50">
        <f>IFERROR(VLOOKUP($A50,'data-post-covid'!$A:$H, 3, FALSE), 0)</f>
        <v>2.02841103733126</v>
      </c>
      <c r="H50">
        <f>IFERROR(VLOOKUP(A50,'data-pre-covid'!A:H, 8, FALSE), 0)</f>
        <v>165</v>
      </c>
      <c r="I50">
        <f>IFERROR(VLOOKUP(A50,'data-post-covid'!A:H, 8, FALSE), 0)</f>
        <v>19</v>
      </c>
      <c r="K50">
        <f t="shared" si="15"/>
        <v>-3.4138902720808186</v>
      </c>
      <c r="L50" s="30">
        <f t="shared" si="21"/>
        <v>23.087069635813332</v>
      </c>
      <c r="M50" s="34">
        <f t="shared" si="17"/>
        <v>2.3771135990288206E-3</v>
      </c>
      <c r="N50" s="27">
        <f t="shared" si="3"/>
        <v>1.1605170726634533</v>
      </c>
      <c r="O50" s="29">
        <f t="shared" si="4"/>
        <v>0.37472655287775081</v>
      </c>
      <c r="P50">
        <f t="shared" si="6"/>
        <v>0.74945310575550161</v>
      </c>
    </row>
    <row r="51" spans="1:16" x14ac:dyDescent="0.3">
      <c r="A51" t="s">
        <v>537</v>
      </c>
      <c r="B51">
        <f>VLOOKUP($A51,'data-stats-full'!$A$2:$H$78,2)</f>
        <v>-9.0255307089341592</v>
      </c>
      <c r="C51">
        <f>IFERROR(VLOOKUP($A51,'data-pre-covid'!$A:$H, 2, FALSE), 0)</f>
        <v>-9.0255307089341592</v>
      </c>
      <c r="D51">
        <f>IFERROR(VLOOKUP($A51,'data-post-covid'!$A:$H, 2, FALSE), 0)</f>
        <v>0</v>
      </c>
      <c r="E51" s="4">
        <f>VLOOKUP($A51,'data-stats-full'!$A$2:$H$78,3)</f>
        <v>5.5213642743618099</v>
      </c>
      <c r="F51">
        <f>IFERROR(VLOOKUP($A51,'data-pre-covid'!$A:$H, 3, FALSE), 0)</f>
        <v>5.5213642743618099</v>
      </c>
      <c r="G51">
        <f>IFERROR(VLOOKUP($A51,'data-post-covid'!$A:$H, 3, FALSE), 0)</f>
        <v>0</v>
      </c>
      <c r="H51">
        <f>IFERROR(VLOOKUP(A51,'data-pre-covid'!A:H, 8, FALSE), 0)</f>
        <v>101</v>
      </c>
      <c r="I51">
        <f>IFERROR(VLOOKUP(A51,'data-post-covid'!A:H, 8, FALSE), 0)</f>
        <v>0</v>
      </c>
      <c r="L51" s="30"/>
      <c r="M51" s="34"/>
      <c r="N51" s="27">
        <f t="shared" si="3"/>
        <v>0</v>
      </c>
      <c r="O51" s="29">
        <f t="shared" si="4"/>
        <v>0</v>
      </c>
      <c r="P51">
        <f t="shared" si="6"/>
        <v>0</v>
      </c>
    </row>
    <row r="52" spans="1:16" x14ac:dyDescent="0.3">
      <c r="A52" t="s">
        <v>558</v>
      </c>
      <c r="B52">
        <f>VLOOKUP($A52,'data-stats-full'!$A$2:$H$78,2)</f>
        <v>-17.616673829787199</v>
      </c>
      <c r="C52">
        <f>IFERROR(VLOOKUP($A52,'data-pre-covid'!$A:$H, 2, FALSE), 0)</f>
        <v>-18.249780517241401</v>
      </c>
      <c r="D52">
        <f>IFERROR(VLOOKUP($A52,'data-post-covid'!$A:$H, 2, FALSE), 0)</f>
        <v>-16.596668611111099</v>
      </c>
      <c r="E52" s="4">
        <f>VLOOKUP($A52,'data-stats-full'!$A$2:$H$78,3)</f>
        <v>5.1642510943851603</v>
      </c>
      <c r="F52">
        <f>IFERROR(VLOOKUP($A52,'data-pre-covid'!$A:$H, 3, FALSE), 0)</f>
        <v>2.5666820641062298</v>
      </c>
      <c r="G52">
        <f>IFERROR(VLOOKUP($A52,'data-post-covid'!$A:$H, 3, FALSE), 0)</f>
        <v>7.7154742526500497</v>
      </c>
      <c r="H52">
        <f>IFERROR(VLOOKUP(A52,'data-pre-covid'!A:H, 8, FALSE), 0)</f>
        <v>29</v>
      </c>
      <c r="I52">
        <f>IFERROR(VLOOKUP(A52,'data-post-covid'!A:H, 8, FALSE), 0)</f>
        <v>18</v>
      </c>
      <c r="K52">
        <f t="shared" si="15"/>
        <v>-0.8793261947006672</v>
      </c>
      <c r="L52" s="30">
        <f t="shared" si="21"/>
        <v>19.360209731952519</v>
      </c>
      <c r="M52" s="34">
        <f t="shared" si="17"/>
        <v>0.3902103996712426</v>
      </c>
      <c r="N52" s="27">
        <f t="shared" si="3"/>
        <v>9.0361015101006874</v>
      </c>
      <c r="O52" s="29">
        <f t="shared" si="4"/>
        <v>9.3823700818082341E-6</v>
      </c>
      <c r="P52">
        <f t="shared" si="6"/>
        <v>1.8764740163616468E-5</v>
      </c>
    </row>
    <row r="53" spans="1:16" x14ac:dyDescent="0.3">
      <c r="A53" t="s">
        <v>483</v>
      </c>
      <c r="B53">
        <f>VLOOKUP($A53,'data-stats-full'!$A$2:$H$78,2)</f>
        <v>4.9866351038124996</v>
      </c>
      <c r="C53">
        <f>IFERROR(VLOOKUP($A53,'data-pre-covid'!$A:$H, 2, FALSE), 0)</f>
        <v>4.5485222655028901</v>
      </c>
      <c r="D53">
        <f>IFERROR(VLOOKUP($A53,'data-post-covid'!$A:$H, 2, FALSE), 0)</f>
        <v>8.9757677894736805</v>
      </c>
      <c r="E53" s="4">
        <f>VLOOKUP($A53,'data-stats-full'!$A$2:$H$78,3)</f>
        <v>3.45999144431799</v>
      </c>
      <c r="F53">
        <f>IFERROR(VLOOKUP($A53,'data-pre-covid'!$A:$H, 3, FALSE), 0)</f>
        <v>3.20098264225479</v>
      </c>
      <c r="G53">
        <f>IFERROR(VLOOKUP($A53,'data-post-covid'!$A:$H, 3, FALSE), 0)</f>
        <v>3.2373334912810501</v>
      </c>
      <c r="H53">
        <f>IFERROR(VLOOKUP(A53,'data-pre-covid'!A:H, 8, FALSE), 0)</f>
        <v>173</v>
      </c>
      <c r="I53">
        <f>IFERROR(VLOOKUP(A53,'data-post-covid'!A:H, 8, FALSE), 0)</f>
        <v>19</v>
      </c>
      <c r="K53">
        <f t="shared" si="15"/>
        <v>-5.6646854670157856</v>
      </c>
      <c r="L53" s="30">
        <f t="shared" si="21"/>
        <v>22.046390479469395</v>
      </c>
      <c r="M53" s="34">
        <f t="shared" si="17"/>
        <v>1.0714423357201285E-5</v>
      </c>
      <c r="N53" s="27">
        <f t="shared" si="3"/>
        <v>1.0228412684576991</v>
      </c>
      <c r="O53" s="29">
        <f t="shared" si="4"/>
        <v>0.51237029027689962</v>
      </c>
      <c r="P53">
        <f t="shared" si="6"/>
        <v>0.97525941944620076</v>
      </c>
    </row>
    <row r="54" spans="1:16" x14ac:dyDescent="0.3">
      <c r="A54" t="s">
        <v>484</v>
      </c>
      <c r="B54">
        <f>VLOOKUP($A54,'data-stats-full'!$A$2:$H$78,2)</f>
        <v>-4.5142623028888798</v>
      </c>
      <c r="C54">
        <f>IFERROR(VLOOKUP($A54,'data-pre-covid'!$A:$H, 2, FALSE), 0)</f>
        <v>-4.3275727324223601</v>
      </c>
      <c r="D54">
        <f>IFERROR(VLOOKUP($A54,'data-post-covid'!$A:$H, 2, FALSE), 0)</f>
        <v>-6.0962107684210496</v>
      </c>
      <c r="E54" s="4">
        <f>VLOOKUP($A54,'data-stats-full'!$A$2:$H$78,3)</f>
        <v>2.9938702831713102</v>
      </c>
      <c r="F54">
        <f>IFERROR(VLOOKUP($A54,'data-pre-covid'!$A:$H, 3, FALSE), 0)</f>
        <v>2.9923303993007999</v>
      </c>
      <c r="G54">
        <f>IFERROR(VLOOKUP($A54,'data-post-covid'!$A:$H, 3, FALSE), 0)</f>
        <v>2.5670651690798798</v>
      </c>
      <c r="H54">
        <f>IFERROR(VLOOKUP(A54,'data-pre-covid'!A:H, 8, FALSE), 0)</f>
        <v>161</v>
      </c>
      <c r="I54">
        <f>IFERROR(VLOOKUP(A54,'data-post-covid'!A:H, 8, FALSE), 0)</f>
        <v>19</v>
      </c>
      <c r="K54">
        <f t="shared" si="15"/>
        <v>2.7879442376917312</v>
      </c>
      <c r="L54" s="30">
        <f t="shared" si="21"/>
        <v>24.165577859930156</v>
      </c>
      <c r="M54" s="34">
        <f t="shared" si="17"/>
        <v>1.021092438001152E-2</v>
      </c>
      <c r="N54" s="27">
        <f t="shared" si="3"/>
        <v>1.3587679710615699</v>
      </c>
      <c r="O54" s="29">
        <f t="shared" si="4"/>
        <v>0.2298238970126239</v>
      </c>
      <c r="P54">
        <f t="shared" si="6"/>
        <v>0.4596477940252478</v>
      </c>
    </row>
    <row r="55" spans="1:16" x14ac:dyDescent="0.3">
      <c r="A55" t="s">
        <v>485</v>
      </c>
      <c r="B55">
        <f>VLOOKUP($A55,'data-stats-full'!$A$2:$H$78,2)</f>
        <v>6.0267598693230404</v>
      </c>
      <c r="C55">
        <f>IFERROR(VLOOKUP($A55,'data-pre-covid'!$A:$H, 2, FALSE), 0)</f>
        <v>5.00217777273265</v>
      </c>
      <c r="D55">
        <f>IFERROR(VLOOKUP($A55,'data-post-covid'!$A:$H, 2, FALSE), 0)</f>
        <v>15.7872524736842</v>
      </c>
      <c r="E55" s="4">
        <f>VLOOKUP($A55,'data-stats-full'!$A$2:$H$78,3)</f>
        <v>8.3931718191071401</v>
      </c>
      <c r="F55">
        <f>IFERROR(VLOOKUP($A55,'data-pre-covid'!$A:$H, 3, FALSE), 0)</f>
        <v>7.5867359481242396</v>
      </c>
      <c r="G55">
        <f>IFERROR(VLOOKUP($A55,'data-post-covid'!$A:$H, 3, FALSE), 0)</f>
        <v>9.5974385650507408</v>
      </c>
      <c r="H55">
        <f>IFERROR(VLOOKUP(A55,'data-pre-covid'!A:H, 8, FALSE), 0)</f>
        <v>181</v>
      </c>
      <c r="I55">
        <f>IFERROR(VLOOKUP(A55,'data-post-covid'!A:H, 8, FALSE), 0)</f>
        <v>19</v>
      </c>
      <c r="K55">
        <f t="shared" si="15"/>
        <v>-4.7451333428914175</v>
      </c>
      <c r="L55" s="30">
        <f t="shared" si="21"/>
        <v>20.430098607939716</v>
      </c>
      <c r="M55" s="34">
        <f t="shared" si="17"/>
        <v>1.2377009963564274E-4</v>
      </c>
      <c r="N55" s="27">
        <f t="shared" si="3"/>
        <v>1.6002975622518703</v>
      </c>
      <c r="O55" s="29">
        <f t="shared" si="4"/>
        <v>0.1228562178574311</v>
      </c>
      <c r="P55">
        <f t="shared" si="6"/>
        <v>0.2457124357148622</v>
      </c>
    </row>
    <row r="56" spans="1:16" x14ac:dyDescent="0.3">
      <c r="A56" t="s">
        <v>486</v>
      </c>
      <c r="B56">
        <f>VLOOKUP($A56,'data-stats-full'!$A$2:$H$78,2)</f>
        <v>0.30346257296937001</v>
      </c>
      <c r="C56">
        <f>IFERROR(VLOOKUP($A56,'data-pre-covid'!$A:$H, 2, FALSE), 0)</f>
        <v>0.21673124387968801</v>
      </c>
      <c r="D56">
        <f>IFERROR(VLOOKUP($A56,'data-post-covid'!$A:$H, 2, FALSE), 0)</f>
        <v>2.6452084583907798</v>
      </c>
      <c r="E56" s="4">
        <f>VLOOKUP($A56,'data-stats-full'!$A$2:$H$78,3)</f>
        <v>3.3584650716938098</v>
      </c>
      <c r="F56">
        <f>IFERROR(VLOOKUP($A56,'data-pre-covid'!$A:$H, 3, FALSE), 0)</f>
        <v>3.3642559159870702</v>
      </c>
      <c r="G56">
        <f>IFERROR(VLOOKUP($A56,'data-post-covid'!$A:$H, 3, FALSE), 0)</f>
        <v>2.61369612821243</v>
      </c>
      <c r="H56">
        <f>IFERROR(VLOOKUP(A56,'data-pre-covid'!A:H, 8, FALSE), 0)</f>
        <v>81</v>
      </c>
      <c r="I56">
        <f>IFERROR(VLOOKUP(A56,'data-post-covid'!A:H, 8, FALSE), 0)</f>
        <v>3</v>
      </c>
      <c r="K56">
        <f t="shared" si="15"/>
        <v>-1.5620958042890365</v>
      </c>
      <c r="L56" s="30">
        <f t="shared" si="21"/>
        <v>2.2527692803948489</v>
      </c>
      <c r="M56" s="34">
        <f t="shared" si="17"/>
        <v>0.25867410172887173</v>
      </c>
      <c r="N56" s="27">
        <f t="shared" si="3"/>
        <v>1.6567915103945141</v>
      </c>
      <c r="O56" s="29">
        <f t="shared" si="4"/>
        <v>0.45067648993629672</v>
      </c>
      <c r="P56">
        <f t="shared" si="6"/>
        <v>0.90135297987259344</v>
      </c>
    </row>
    <row r="57" spans="1:16" x14ac:dyDescent="0.3">
      <c r="A57" t="s">
        <v>539</v>
      </c>
      <c r="B57">
        <f>VLOOKUP($A57,'data-stats-full'!$A$2:$H$78,2)</f>
        <v>-3.37500802518514</v>
      </c>
      <c r="C57">
        <f>IFERROR(VLOOKUP($A57,'data-pre-covid'!$A:$H, 2, FALSE), 0)</f>
        <v>-3.37500802518514</v>
      </c>
      <c r="D57">
        <f>IFERROR(VLOOKUP($A57,'data-post-covid'!$A:$H, 2, FALSE), 0)</f>
        <v>0</v>
      </c>
      <c r="E57" s="4">
        <f>VLOOKUP($A57,'data-stats-full'!$A$2:$H$78,3)</f>
        <v>3.3589508891241699</v>
      </c>
      <c r="F57">
        <f>IFERROR(VLOOKUP($A57,'data-pre-covid'!$A:$H, 3, FALSE), 0)</f>
        <v>3.3589508891241699</v>
      </c>
      <c r="G57">
        <f>IFERROR(VLOOKUP($A57,'data-post-covid'!$A:$H, 3, FALSE), 0)</f>
        <v>0</v>
      </c>
      <c r="H57">
        <f>IFERROR(VLOOKUP(A57,'data-pre-covid'!A:H, 8, FALSE), 0)</f>
        <v>165</v>
      </c>
      <c r="I57">
        <f>IFERROR(VLOOKUP(A57,'data-post-covid'!A:H, 8, FALSE), 0)</f>
        <v>0</v>
      </c>
      <c r="L57" s="30"/>
      <c r="M57" s="34"/>
      <c r="N57" s="27">
        <f t="shared" si="3"/>
        <v>0</v>
      </c>
      <c r="O57" s="29">
        <f t="shared" si="4"/>
        <v>0</v>
      </c>
      <c r="P57">
        <f t="shared" si="6"/>
        <v>0</v>
      </c>
    </row>
    <row r="58" spans="1:16" x14ac:dyDescent="0.3">
      <c r="A58" t="s">
        <v>540</v>
      </c>
      <c r="B58">
        <f>VLOOKUP($A58,'data-stats-full'!$A$2:$H$78,2)</f>
        <v>-0.97287634908573495</v>
      </c>
      <c r="C58">
        <f>IFERROR(VLOOKUP($A58,'data-pre-covid'!$A:$H, 2, FALSE), 0)</f>
        <v>-0.97287634908573495</v>
      </c>
      <c r="D58">
        <f>IFERROR(VLOOKUP($A58,'data-post-covid'!$A:$H, 2, FALSE), 0)</f>
        <v>0</v>
      </c>
      <c r="E58" s="4">
        <f>VLOOKUP($A58,'data-stats-full'!$A$2:$H$78,3)</f>
        <v>4.0367383976713302</v>
      </c>
      <c r="F58">
        <f>IFERROR(VLOOKUP($A58,'data-pre-covid'!$A:$H, 3, FALSE), 0)</f>
        <v>4.0367383976713302</v>
      </c>
      <c r="G58">
        <f>IFERROR(VLOOKUP($A58,'data-post-covid'!$A:$H, 3, FALSE), 0)</f>
        <v>0</v>
      </c>
      <c r="H58">
        <f>IFERROR(VLOOKUP(A58,'data-pre-covid'!A:H, 8, FALSE), 0)</f>
        <v>165</v>
      </c>
      <c r="I58">
        <f>IFERROR(VLOOKUP(A58,'data-post-covid'!A:H, 8, FALSE), 0)</f>
        <v>0</v>
      </c>
      <c r="L58" s="30"/>
      <c r="M58" s="34"/>
      <c r="N58" s="27">
        <f t="shared" si="3"/>
        <v>0</v>
      </c>
      <c r="O58" s="29">
        <f t="shared" si="4"/>
        <v>0</v>
      </c>
      <c r="P58">
        <f t="shared" si="6"/>
        <v>0</v>
      </c>
    </row>
    <row r="59" spans="1:16" x14ac:dyDescent="0.3">
      <c r="A59" t="s">
        <v>487</v>
      </c>
      <c r="B59">
        <f>VLOOKUP($A59,'data-stats-full'!$A$2:$H$78,2)</f>
        <v>-2.5633092565000002</v>
      </c>
      <c r="C59">
        <f>IFERROR(VLOOKUP($A59,'data-pre-covid'!$A:$H, 2, FALSE), 0)</f>
        <v>-2.9344455173049599</v>
      </c>
      <c r="D59">
        <f>IFERROR(VLOOKUP($A59,'data-post-covid'!$A:$H, 2, FALSE), 0)</f>
        <v>0.190912468421053</v>
      </c>
      <c r="E59" s="4">
        <f>VLOOKUP($A59,'data-stats-full'!$A$2:$H$78,3)</f>
        <v>3.3161910213629699</v>
      </c>
      <c r="F59">
        <f>IFERROR(VLOOKUP($A59,'data-pre-covid'!$A:$H, 3, FALSE), 0)</f>
        <v>3.2624552937986402</v>
      </c>
      <c r="G59">
        <f>IFERROR(VLOOKUP($A59,'data-post-covid'!$A:$H, 3, FALSE), 0)</f>
        <v>2.2959608855735101</v>
      </c>
      <c r="H59">
        <f>IFERROR(VLOOKUP(A59,'data-pre-covid'!A:H, 8, FALSE), 0)</f>
        <v>141</v>
      </c>
      <c r="I59">
        <f>IFERROR(VLOOKUP(A59,'data-post-covid'!A:H, 8, FALSE), 0)</f>
        <v>19</v>
      </c>
      <c r="K59">
        <f t="shared" si="15"/>
        <v>-5.2608398666357017</v>
      </c>
      <c r="L59" s="30">
        <f t="shared" si="21"/>
        <v>28.852706646683842</v>
      </c>
      <c r="M59" s="34">
        <f t="shared" ref="M59:M70" si="22">_xlfn.T.DIST.2T(ABS($K59),$L59)</f>
        <v>1.3596745194203319E-5</v>
      </c>
      <c r="N59" s="27">
        <f t="shared" si="3"/>
        <v>2.0191108761353003</v>
      </c>
      <c r="O59" s="29">
        <f t="shared" si="4"/>
        <v>4.3302207930840303E-2</v>
      </c>
      <c r="P59">
        <f t="shared" si="6"/>
        <v>8.6604415861680606E-2</v>
      </c>
    </row>
    <row r="60" spans="1:16" x14ac:dyDescent="0.3">
      <c r="A60" t="s">
        <v>488</v>
      </c>
      <c r="B60">
        <f>VLOOKUP($A60,'data-stats-full'!$A$2:$H$78,2)</f>
        <v>-4.0168734541093798</v>
      </c>
      <c r="C60">
        <f>IFERROR(VLOOKUP($A60,'data-pre-covid'!$A:$H, 2, FALSE), 0)</f>
        <v>-4.4467710062948003</v>
      </c>
      <c r="D60">
        <f>IFERROR(VLOOKUP($A60,'data-post-covid'!$A:$H, 2, FALSE), 0)</f>
        <v>-0.102543110526316</v>
      </c>
      <c r="E60" s="4">
        <f>VLOOKUP($A60,'data-stats-full'!$A$2:$H$78,3)</f>
        <v>5.3176109922851298</v>
      </c>
      <c r="F60">
        <f>IFERROR(VLOOKUP($A60,'data-pre-covid'!$A:$H, 3, FALSE), 0)</f>
        <v>5.4044957225716601</v>
      </c>
      <c r="G60">
        <f>IFERROR(VLOOKUP($A60,'data-post-covid'!$A:$H, 3, FALSE), 0)</f>
        <v>1.7310819364232</v>
      </c>
      <c r="H60">
        <f>IFERROR(VLOOKUP(A60,'data-pre-covid'!A:H, 8, FALSE), 0)</f>
        <v>173</v>
      </c>
      <c r="I60">
        <f>IFERROR(VLOOKUP(A60,'data-post-covid'!A:H, 8, FALSE), 0)</f>
        <v>19</v>
      </c>
      <c r="K60">
        <f t="shared" si="15"/>
        <v>-7.6021285674645771</v>
      </c>
      <c r="L60" s="30">
        <f t="shared" si="21"/>
        <v>68.901690613541277</v>
      </c>
      <c r="M60" s="34">
        <f t="shared" si="22"/>
        <v>1.1561513916544087E-10</v>
      </c>
      <c r="N60" s="27">
        <f t="shared" si="3"/>
        <v>9.7470929075294279</v>
      </c>
      <c r="O60" s="29">
        <f t="shared" si="4"/>
        <v>8.1243558968328928E-7</v>
      </c>
      <c r="P60">
        <f t="shared" si="6"/>
        <v>1.6248711793665786E-6</v>
      </c>
    </row>
    <row r="61" spans="1:16" x14ac:dyDescent="0.3">
      <c r="A61" t="s">
        <v>489</v>
      </c>
      <c r="B61">
        <f>VLOOKUP($A61,'data-stats-full'!$A$2:$H$78,2)</f>
        <v>-5.9786883065220602</v>
      </c>
      <c r="C61">
        <f>IFERROR(VLOOKUP($A61,'data-pre-covid'!$A:$H, 2, FALSE), 0)</f>
        <v>-5.71284496997436</v>
      </c>
      <c r="D61">
        <f>IFERROR(VLOOKUP($A61,'data-post-covid'!$A:$H, 2, FALSE), 0)</f>
        <v>-7.6157235894736797</v>
      </c>
      <c r="E61" s="4">
        <f>VLOOKUP($A61,'data-stats-full'!$A$2:$H$78,3)</f>
        <v>3.7113005148012199</v>
      </c>
      <c r="F61">
        <f>IFERROR(VLOOKUP($A61,'data-pre-covid'!$A:$H, 3, FALSE), 0)</f>
        <v>3.8746031438560702</v>
      </c>
      <c r="G61">
        <f>IFERROR(VLOOKUP($A61,'data-post-covid'!$A:$H, 3, FALSE), 0)</f>
        <v>1.80761045558482</v>
      </c>
      <c r="H61">
        <f>IFERROR(VLOOKUP(A61,'data-pre-covid'!A:H, 8, FALSE), 0)</f>
        <v>117</v>
      </c>
      <c r="I61">
        <f>IFERROR(VLOOKUP(A61,'data-post-covid'!A:H, 8, FALSE), 0)</f>
        <v>19</v>
      </c>
      <c r="K61">
        <f t="shared" si="15"/>
        <v>3.4725234117478974</v>
      </c>
      <c r="L61" s="30">
        <f t="shared" si="21"/>
        <v>50.517295212540276</v>
      </c>
      <c r="M61" s="34">
        <f t="shared" si="22"/>
        <v>1.0730238412894294E-3</v>
      </c>
      <c r="N61" s="27">
        <f t="shared" si="3"/>
        <v>4.5945688474283921</v>
      </c>
      <c r="O61" s="29">
        <f t="shared" si="4"/>
        <v>2.9099480356035604E-4</v>
      </c>
      <c r="P61">
        <f t="shared" si="6"/>
        <v>5.8198960712071209E-4</v>
      </c>
    </row>
    <row r="62" spans="1:16" x14ac:dyDescent="0.3">
      <c r="A62" t="s">
        <v>490</v>
      </c>
      <c r="B62">
        <f>VLOOKUP($A62,'data-stats-full'!$A$2:$H$78,2)</f>
        <v>5.6520097697297302</v>
      </c>
      <c r="C62">
        <f>IFERROR(VLOOKUP($A62,'data-pre-covid'!$A:$H, 2, FALSE), 0)</f>
        <v>5.7508492137142797</v>
      </c>
      <c r="D62">
        <f>IFERROR(VLOOKUP($A62,'data-post-covid'!$A:$H, 2, FALSE), 0)</f>
        <v>3.9223195</v>
      </c>
      <c r="E62" s="4">
        <f>VLOOKUP($A62,'data-stats-full'!$A$2:$H$78,3)</f>
        <v>4.4528546157639397</v>
      </c>
      <c r="F62">
        <f>IFERROR(VLOOKUP($A62,'data-pre-covid'!$A:$H, 3, FALSE), 0)</f>
        <v>4.5189317580091002</v>
      </c>
      <c r="G62">
        <f>IFERROR(VLOOKUP($A62,'data-post-covid'!$A:$H, 3, FALSE), 0)</f>
        <v>2.7689862619193901</v>
      </c>
      <c r="H62">
        <f>IFERROR(VLOOKUP(A62,'data-pre-covid'!A:H, 8, FALSE), 0)</f>
        <v>105</v>
      </c>
      <c r="I62">
        <f>IFERROR(VLOOKUP(A62,'data-post-covid'!A:H, 8, FALSE), 0)</f>
        <v>6</v>
      </c>
      <c r="K62">
        <f t="shared" si="15"/>
        <v>1.506934627205154</v>
      </c>
      <c r="L62" s="30">
        <f t="shared" si="21"/>
        <v>6.6303489829415465</v>
      </c>
      <c r="M62" s="34">
        <f t="shared" si="22"/>
        <v>0.18254704041576242</v>
      </c>
      <c r="N62" s="27">
        <f t="shared" si="3"/>
        <v>2.6633605572349159</v>
      </c>
      <c r="O62" s="29">
        <f t="shared" si="4"/>
        <v>0.13548168032456101</v>
      </c>
      <c r="P62">
        <f t="shared" si="6"/>
        <v>0.27096336064912202</v>
      </c>
    </row>
    <row r="63" spans="1:16" x14ac:dyDescent="0.3">
      <c r="A63" t="s">
        <v>560</v>
      </c>
      <c r="B63">
        <f>VLOOKUP($A63,'data-stats-full'!$A$2:$H$78,2)</f>
        <v>10.115402027236801</v>
      </c>
      <c r="C63">
        <f>IFERROR(VLOOKUP($A63,'data-pre-covid'!$A:$H, 2, FALSE), 0)</f>
        <v>12.285090634561399</v>
      </c>
      <c r="D63">
        <f>IFERROR(VLOOKUP($A63,'data-post-covid'!$A:$H, 2, FALSE), 0)</f>
        <v>3.60633620526316</v>
      </c>
      <c r="E63" s="4">
        <f>VLOOKUP($A63,'data-stats-full'!$A$2:$H$78,3)</f>
        <v>11.971298046002101</v>
      </c>
      <c r="F63">
        <f>IFERROR(VLOOKUP($A63,'data-pre-covid'!$A:$H, 3, FALSE), 0)</f>
        <v>12.504118115408</v>
      </c>
      <c r="G63">
        <f>IFERROR(VLOOKUP($A63,'data-post-covid'!$A:$H, 3, FALSE), 0)</f>
        <v>7.1465254334227302</v>
      </c>
      <c r="H63">
        <f>IFERROR(VLOOKUP(A63,'data-pre-covid'!A:H, 8, FALSE), 0)</f>
        <v>57</v>
      </c>
      <c r="I63">
        <f>IFERROR(VLOOKUP(A63,'data-post-covid'!A:H, 8, FALSE), 0)</f>
        <v>19</v>
      </c>
      <c r="K63">
        <f t="shared" si="15"/>
        <v>3.7240403597846581</v>
      </c>
      <c r="L63" s="30">
        <f t="shared" si="21"/>
        <v>55.053337588921423</v>
      </c>
      <c r="M63" s="34">
        <f t="shared" si="22"/>
        <v>4.6332160360502316E-4</v>
      </c>
      <c r="N63" s="27">
        <f t="shared" si="3"/>
        <v>3.0613729999292034</v>
      </c>
      <c r="O63" s="29">
        <f t="shared" si="4"/>
        <v>5.5073935766868339E-3</v>
      </c>
      <c r="P63">
        <f t="shared" si="6"/>
        <v>1.1014787153373668E-2</v>
      </c>
    </row>
    <row r="64" spans="1:16" x14ac:dyDescent="0.3">
      <c r="A64" t="s">
        <v>491</v>
      </c>
      <c r="B64">
        <f>VLOOKUP($A64,'data-stats-full'!$A$2:$H$78,2)</f>
        <v>-3.9040125103125001</v>
      </c>
      <c r="C64">
        <f>IFERROR(VLOOKUP($A64,'data-pre-covid'!$A:$H, 2, FALSE), 0)</f>
        <v>-3.9306017423853201</v>
      </c>
      <c r="D64">
        <f>IFERROR(VLOOKUP($A64,'data-post-covid'!$A:$H, 2, FALSE), 0)</f>
        <v>-3.7514742842105302</v>
      </c>
      <c r="E64" s="4">
        <f>VLOOKUP($A64,'data-stats-full'!$A$2:$H$78,3)</f>
        <v>4.2009951432242296</v>
      </c>
      <c r="F64">
        <f>IFERROR(VLOOKUP($A64,'data-pre-covid'!$A:$H, 3, FALSE), 0)</f>
        <v>4.3017365092228701</v>
      </c>
      <c r="G64">
        <f>IFERROR(VLOOKUP($A64,'data-post-covid'!$A:$H, 3, FALSE), 0)</f>
        <v>3.6688584147527101</v>
      </c>
      <c r="H64">
        <f>IFERROR(VLOOKUP(A64,'data-pre-covid'!A:H, 8, FALSE), 0)</f>
        <v>109</v>
      </c>
      <c r="I64">
        <f>IFERROR(VLOOKUP(A64,'data-post-covid'!A:H, 8, FALSE), 0)</f>
        <v>19</v>
      </c>
      <c r="K64">
        <f t="shared" si="15"/>
        <v>-0.19114407888362428</v>
      </c>
      <c r="L64" s="30">
        <f t="shared" si="21"/>
        <v>27.39834406450175</v>
      </c>
      <c r="M64" s="34">
        <f t="shared" si="22"/>
        <v>0.84984282395040112</v>
      </c>
      <c r="N64" s="27">
        <f t="shared" si="3"/>
        <v>1.3747562614572066</v>
      </c>
      <c r="O64" s="29">
        <f t="shared" si="4"/>
        <v>0.2236053330591084</v>
      </c>
      <c r="P64">
        <f t="shared" si="6"/>
        <v>0.4472106661182168</v>
      </c>
    </row>
    <row r="65" spans="1:16" x14ac:dyDescent="0.3">
      <c r="A65" t="s">
        <v>492</v>
      </c>
      <c r="B65">
        <f>VLOOKUP($A65,'data-stats-full'!$A$2:$H$78,2)</f>
        <v>1.08249861725</v>
      </c>
      <c r="C65">
        <f>IFERROR(VLOOKUP($A65,'data-pre-covid'!$A:$H, 2, FALSE), 0)</f>
        <v>0.60891104455445599</v>
      </c>
      <c r="D65">
        <f>IFERROR(VLOOKUP($A65,'data-post-covid'!$A:$H, 2, FALSE), 0)</f>
        <v>3.5999904510526299</v>
      </c>
      <c r="E65" s="4">
        <f>VLOOKUP($A65,'data-stats-full'!$A$2:$H$78,3)</f>
        <v>3.8457974075432402</v>
      </c>
      <c r="F65">
        <f>IFERROR(VLOOKUP($A65,'data-pre-covid'!$A:$H, 3, FALSE), 0)</f>
        <v>3.79880723817476</v>
      </c>
      <c r="G65">
        <f>IFERROR(VLOOKUP($A65,'data-post-covid'!$A:$H, 3, FALSE), 0)</f>
        <v>3.1079180364301</v>
      </c>
      <c r="H65">
        <f>IFERROR(VLOOKUP(A65,'data-pre-covid'!A:H, 8, FALSE), 0)</f>
        <v>101</v>
      </c>
      <c r="I65">
        <f>IFERROR(VLOOKUP(A65,'data-post-covid'!A:H, 8, FALSE), 0)</f>
        <v>19</v>
      </c>
      <c r="K65">
        <f t="shared" si="15"/>
        <v>-3.7063950148888933</v>
      </c>
      <c r="L65" s="30">
        <f t="shared" si="21"/>
        <v>29.125607634913781</v>
      </c>
      <c r="M65" s="34">
        <f t="shared" si="22"/>
        <v>8.8228478777999358E-4</v>
      </c>
      <c r="N65" s="27">
        <f t="shared" si="3"/>
        <v>1.4940165209267862</v>
      </c>
      <c r="O65" s="29">
        <f t="shared" si="4"/>
        <v>0.16664151132027036</v>
      </c>
      <c r="P65">
        <f t="shared" si="6"/>
        <v>0.33328302264054072</v>
      </c>
    </row>
    <row r="66" spans="1:16" x14ac:dyDescent="0.3">
      <c r="A66" t="s">
        <v>493</v>
      </c>
      <c r="B66">
        <f>VLOOKUP($A66,'data-stats-full'!$A$2:$H$78,2)</f>
        <v>-1.02555221707692</v>
      </c>
      <c r="C66">
        <f>IFERROR(VLOOKUP($A66,'data-pre-covid'!$A:$H, 2, FALSE), 0)</f>
        <v>-1.14493971302905</v>
      </c>
      <c r="D66">
        <f>IFERROR(VLOOKUP($A66,'data-post-covid'!$A:$H, 2, FALSE), 0)</f>
        <v>0.488783915789474</v>
      </c>
      <c r="E66" s="4">
        <f>VLOOKUP($A66,'data-stats-full'!$A$2:$H$78,3)</f>
        <v>3.2345480965453701</v>
      </c>
      <c r="F66">
        <f>IFERROR(VLOOKUP($A66,'data-pre-covid'!$A:$H, 3, FALSE), 0)</f>
        <v>3.2524035742008799</v>
      </c>
      <c r="G66">
        <f>IFERROR(VLOOKUP($A66,'data-post-covid'!$A:$H, 3, FALSE), 0)</f>
        <v>2.6244467112102101</v>
      </c>
      <c r="H66">
        <f>IFERROR(VLOOKUP(A66,'data-pre-covid'!A:H, 8, FALSE), 0)</f>
        <v>241</v>
      </c>
      <c r="I66">
        <f>IFERROR(VLOOKUP(A66,'data-post-covid'!A:H, 8, FALSE), 0)</f>
        <v>19</v>
      </c>
      <c r="K66">
        <f t="shared" si="15"/>
        <v>-2.5627100093399746</v>
      </c>
      <c r="L66" s="30">
        <f t="shared" si="21"/>
        <v>22.597891609702561</v>
      </c>
      <c r="M66" s="34">
        <f t="shared" si="22"/>
        <v>1.7749286691716104E-2</v>
      </c>
      <c r="N66" s="27">
        <f t="shared" si="3"/>
        <v>1.535795325619028</v>
      </c>
      <c r="O66" s="29">
        <f t="shared" si="4"/>
        <v>0.14363406885916294</v>
      </c>
      <c r="P66">
        <f t="shared" si="6"/>
        <v>0.28726813771832588</v>
      </c>
    </row>
    <row r="67" spans="1:16" x14ac:dyDescent="0.3">
      <c r="A67" t="s">
        <v>494</v>
      </c>
      <c r="B67">
        <f>VLOOKUP($A67,'data-stats-full'!$A$2:$H$78,2)</f>
        <v>-1.6156580778445</v>
      </c>
      <c r="C67">
        <f>IFERROR(VLOOKUP($A67,'data-pre-covid'!$A:$H, 2, FALSE), 0)</f>
        <v>-1.9601321509884</v>
      </c>
      <c r="D67">
        <f>IFERROR(VLOOKUP($A67,'data-post-covid'!$A:$H, 2, FALSE), 0)</f>
        <v>1.66591072421053</v>
      </c>
      <c r="E67" s="4">
        <f>VLOOKUP($A67,'data-stats-full'!$A$2:$H$78,3)</f>
        <v>3.1799803937451698</v>
      </c>
      <c r="F67">
        <f>IFERROR(VLOOKUP($A67,'data-pre-covid'!$A:$H, 3, FALSE), 0)</f>
        <v>3.1210970257468702</v>
      </c>
      <c r="G67">
        <f>IFERROR(VLOOKUP($A67,'data-post-covid'!$A:$H, 3, FALSE), 0)</f>
        <v>1.35062362888603</v>
      </c>
      <c r="H67">
        <f>IFERROR(VLOOKUP(A67,'data-pre-covid'!A:H, 8, FALSE), 0)</f>
        <v>181</v>
      </c>
      <c r="I67">
        <f>IFERROR(VLOOKUP(A67,'data-post-covid'!A:H, 8, FALSE), 0)</f>
        <v>19</v>
      </c>
      <c r="K67">
        <f t="shared" si="15"/>
        <v>-9.3677518262878259</v>
      </c>
      <c r="L67" s="30">
        <f t="shared" si="21"/>
        <v>42.500685447586385</v>
      </c>
      <c r="M67" s="34">
        <f t="shared" si="22"/>
        <v>7.5979055029695939E-12</v>
      </c>
      <c r="N67" s="27">
        <f t="shared" ref="N67:N78" si="23">IFERROR(IF(F67&gt;G67, (F67^2)/(G67^2), (G67^2)/(F67^2)), 0)</f>
        <v>5.340056510769343</v>
      </c>
      <c r="O67" s="29">
        <f t="shared" ref="O67:O78" si="24">IF(M67=0,0,_xlfn.F.DIST.RT(N67, MAX(H67,I67)-1, MIN(H67,I67)-1))</f>
        <v>8.6478268098464674E-5</v>
      </c>
      <c r="P67">
        <f t="shared" ref="P67:P70" si="25">IF(N67=0, ,2*MIN(O67, 1-O67))</f>
        <v>1.7295653619692935E-4</v>
      </c>
    </row>
    <row r="68" spans="1:16" x14ac:dyDescent="0.3">
      <c r="A68" t="s">
        <v>495</v>
      </c>
      <c r="B68">
        <f>VLOOKUP($A68,'data-stats-full'!$A$2:$H$78,2)</f>
        <v>-4.76792172324084</v>
      </c>
      <c r="C68">
        <f>IFERROR(VLOOKUP($A68,'data-pre-covid'!$A:$H, 2, FALSE), 0)</f>
        <v>-4.8423431328385602</v>
      </c>
      <c r="D68">
        <f>IFERROR(VLOOKUP($A68,'data-post-covid'!$A:$H, 2, FALSE), 0)</f>
        <v>-1.54919575813921</v>
      </c>
      <c r="E68" s="4">
        <f>VLOOKUP($A68,'data-stats-full'!$A$2:$H$78,3)</f>
        <v>4.5610277063207798</v>
      </c>
      <c r="F68">
        <f>IFERROR(VLOOKUP($A68,'data-pre-covid'!$A:$H, 3, FALSE), 0)</f>
        <v>4.5829244601016503</v>
      </c>
      <c r="G68">
        <f>IFERROR(VLOOKUP($A68,'data-post-covid'!$A:$H, 3, FALSE), 0)</f>
        <v>1.45769288103754</v>
      </c>
      <c r="H68">
        <f>IFERROR(VLOOKUP(A68,'data-pre-covid'!A:H, 8, FALSE), 0)</f>
        <v>173</v>
      </c>
      <c r="I68">
        <f>IFERROR(VLOOKUP(A68,'data-post-covid'!A:H, 8, FALSE), 0)</f>
        <v>4</v>
      </c>
      <c r="K68">
        <f t="shared" si="15"/>
        <v>-4.0764302348212196</v>
      </c>
      <c r="L68" s="30">
        <f t="shared" si="21"/>
        <v>4.5238296862283178</v>
      </c>
      <c r="M68" s="34">
        <f t="shared" si="22"/>
        <v>1.5142736576560475E-2</v>
      </c>
      <c r="N68" s="27">
        <f t="shared" si="23"/>
        <v>9.8844687362139112</v>
      </c>
      <c r="O68" s="29">
        <f t="shared" si="24"/>
        <v>4.0747899824668463E-2</v>
      </c>
      <c r="P68">
        <f t="shared" si="25"/>
        <v>8.1495799649336925E-2</v>
      </c>
    </row>
    <row r="69" spans="1:16" x14ac:dyDescent="0.3">
      <c r="A69" t="s">
        <v>496</v>
      </c>
      <c r="B69">
        <f>VLOOKUP($A69,'data-stats-full'!$A$2:$H$78,2)</f>
        <v>2.4697176814650001</v>
      </c>
      <c r="C69">
        <f>IFERROR(VLOOKUP($A69,'data-pre-covid'!$A:$H, 2, FALSE), 0)</f>
        <v>2.0699712281381202</v>
      </c>
      <c r="D69">
        <f>IFERROR(VLOOKUP($A69,'data-post-covid'!$A:$H, 2, FALSE), 0)</f>
        <v>6.2778286315789504</v>
      </c>
      <c r="E69" s="4">
        <f>VLOOKUP($A69,'data-stats-full'!$A$2:$H$78,3)</f>
        <v>3.55885233364722</v>
      </c>
      <c r="F69">
        <f>IFERROR(VLOOKUP($A69,'data-pre-covid'!$A:$H, 3, FALSE), 0)</f>
        <v>3.4856195896174702</v>
      </c>
      <c r="G69">
        <f>IFERROR(VLOOKUP($A69,'data-post-covid'!$A:$H, 3, FALSE), 0)</f>
        <v>1.2703210691564599</v>
      </c>
      <c r="H69">
        <f>IFERROR(VLOOKUP(A69,'data-pre-covid'!A:H, 8, FALSE), 0)</f>
        <v>181</v>
      </c>
      <c r="I69">
        <f>IFERROR(VLOOKUP(A69,'data-post-covid'!A:H, 8, FALSE), 0)</f>
        <v>19</v>
      </c>
      <c r="K69">
        <f t="shared" si="15"/>
        <v>-10.790905072664774</v>
      </c>
      <c r="L69" s="30">
        <f t="shared" si="21"/>
        <v>54.303129275746208</v>
      </c>
      <c r="M69" s="34">
        <f t="shared" si="22"/>
        <v>4.3140779007909779E-15</v>
      </c>
      <c r="N69" s="27">
        <f t="shared" si="23"/>
        <v>7.5289250363644253</v>
      </c>
      <c r="O69" s="29">
        <f t="shared" si="24"/>
        <v>6.2895874318945326E-6</v>
      </c>
      <c r="P69">
        <f t="shared" si="25"/>
        <v>1.2579174863789065E-5</v>
      </c>
    </row>
    <row r="70" spans="1:16" x14ac:dyDescent="0.3">
      <c r="A70" t="s">
        <v>497</v>
      </c>
      <c r="B70">
        <f>VLOOKUP($A70,'data-stats-full'!$A$2:$H$78,2)</f>
        <v>5.7137543931791699</v>
      </c>
      <c r="C70">
        <f>IFERROR(VLOOKUP($A70,'data-pre-covid'!$A:$H, 2, FALSE), 0)</f>
        <v>5.7363755909532799</v>
      </c>
      <c r="D70">
        <f>IFERROR(VLOOKUP($A70,'data-post-covid'!$A:$H, 2, FALSE), 0)</f>
        <v>5.4839706473684204</v>
      </c>
      <c r="E70" s="4">
        <f>VLOOKUP($A70,'data-stats-full'!$A$2:$H$78,3)</f>
        <v>3.8784570900309099</v>
      </c>
      <c r="F70">
        <f>IFERROR(VLOOKUP($A70,'data-pre-covid'!$A:$H, 3, FALSE), 0)</f>
        <v>3.7191283742977701</v>
      </c>
      <c r="G70">
        <f>IFERROR(VLOOKUP($A70,'data-post-covid'!$A:$H, 3, FALSE), 0)</f>
        <v>5.3599480964198003</v>
      </c>
      <c r="H70">
        <f>IFERROR(VLOOKUP(A70,'data-pre-covid'!A:H, 8, FALSE), 0)</f>
        <v>193</v>
      </c>
      <c r="I70">
        <f>IFERROR(VLOOKUP(A70,'data-post-covid'!A:H, 8, FALSE), 0)</f>
        <v>19</v>
      </c>
      <c r="K70">
        <f t="shared" si="15"/>
        <v>0.20056643755526857</v>
      </c>
      <c r="L70" s="30">
        <f t="shared" si="21"/>
        <v>19.742597697686207</v>
      </c>
      <c r="M70" s="34">
        <f t="shared" si="22"/>
        <v>0.84316891316992704</v>
      </c>
      <c r="N70" s="27">
        <f t="shared" si="23"/>
        <v>2.077011158666318</v>
      </c>
      <c r="O70" s="29">
        <f t="shared" si="24"/>
        <v>3.6347829609912632E-2</v>
      </c>
      <c r="P70">
        <f t="shared" si="25"/>
        <v>7.2695659219825265E-2</v>
      </c>
    </row>
    <row r="71" spans="1:16" x14ac:dyDescent="0.3">
      <c r="A71" t="s">
        <v>542</v>
      </c>
      <c r="B71">
        <f>VLOOKUP($A71,'data-stats-full'!$A$2:$H$78,2)</f>
        <v>7.9883313683045696</v>
      </c>
      <c r="C71">
        <f>IFERROR(VLOOKUP($A71,'data-pre-covid'!$A:$H, 2, FALSE), 0)</f>
        <v>7.9883313683045696</v>
      </c>
      <c r="D71">
        <f>IFERROR(VLOOKUP($A71,'data-post-covid'!$A:$H, 2, FALSE), 0)</f>
        <v>0</v>
      </c>
      <c r="E71" s="4">
        <f>VLOOKUP($A71,'data-stats-full'!$A$2:$H$78,3)</f>
        <v>4.8096437826565301</v>
      </c>
      <c r="F71">
        <f>IFERROR(VLOOKUP($A71,'data-pre-covid'!$A:$H, 3, FALSE), 0)</f>
        <v>4.8096437826565301</v>
      </c>
      <c r="G71">
        <f>IFERROR(VLOOKUP($A71,'data-post-covid'!$A:$H, 3, FALSE), 0)</f>
        <v>0</v>
      </c>
      <c r="H71">
        <f>IFERROR(VLOOKUP(A71,'data-pre-covid'!A:H, 8, FALSE), 0)</f>
        <v>156</v>
      </c>
      <c r="I71">
        <f>IFERROR(VLOOKUP(A71,'data-post-covid'!A:H, 8, FALSE), 0)</f>
        <v>0</v>
      </c>
      <c r="K71">
        <v>0</v>
      </c>
      <c r="N71" s="27">
        <f t="shared" si="23"/>
        <v>0</v>
      </c>
      <c r="O71" s="29">
        <f t="shared" si="24"/>
        <v>0</v>
      </c>
      <c r="P71">
        <f t="shared" ref="P71:P78" si="26">IF(N71=0, ,2*MIN(O71, 1-O71))</f>
        <v>0</v>
      </c>
    </row>
    <row r="72" spans="1:16" x14ac:dyDescent="0.3">
      <c r="A72" t="s">
        <v>543</v>
      </c>
      <c r="B72">
        <f>VLOOKUP($A72,'data-stats-full'!$A$2:$H$78,2)</f>
        <v>-0.26224283697166101</v>
      </c>
      <c r="C72">
        <f>IFERROR(VLOOKUP($A72,'data-pre-covid'!$A:$H, 2, FALSE), 0)</f>
        <v>-0.26224283697166101</v>
      </c>
      <c r="D72">
        <f>IFERROR(VLOOKUP($A72,'data-post-covid'!$A:$H, 2, FALSE), 0)</f>
        <v>0</v>
      </c>
      <c r="E72" s="4">
        <f>VLOOKUP($A72,'data-stats-full'!$A$2:$H$78,3)</f>
        <v>6.4033187075106301</v>
      </c>
      <c r="F72">
        <f>IFERROR(VLOOKUP($A72,'data-pre-covid'!$A:$H, 3, FALSE), 0)</f>
        <v>6.4033187075106301</v>
      </c>
      <c r="G72">
        <f>IFERROR(VLOOKUP($A72,'data-post-covid'!$A:$H, 3, FALSE), 0)</f>
        <v>0</v>
      </c>
      <c r="H72">
        <f>IFERROR(VLOOKUP(A72,'data-pre-covid'!A:H, 8, FALSE), 0)</f>
        <v>176</v>
      </c>
      <c r="I72">
        <f>IFERROR(VLOOKUP(A72,'data-post-covid'!A:H, 8, FALSE), 0)</f>
        <v>0</v>
      </c>
      <c r="K72">
        <v>0</v>
      </c>
      <c r="N72" s="27">
        <f t="shared" si="23"/>
        <v>0</v>
      </c>
      <c r="O72" s="29">
        <f t="shared" si="24"/>
        <v>0</v>
      </c>
      <c r="P72">
        <f t="shared" si="26"/>
        <v>0</v>
      </c>
    </row>
    <row r="73" spans="1:16" x14ac:dyDescent="0.3">
      <c r="A73" t="s">
        <v>498</v>
      </c>
      <c r="B73">
        <f>VLOOKUP($A73,'data-stats-full'!$A$2:$H$78,2)</f>
        <v>-2.3524787812434198</v>
      </c>
      <c r="C73">
        <f>IFERROR(VLOOKUP($A73,'data-pre-covid'!$A:$H, 2, FALSE), 0)</f>
        <v>-2.26909427713534</v>
      </c>
      <c r="D73">
        <f>IFERROR(VLOOKUP($A73,'data-post-covid'!$A:$H, 2, FALSE), 0)</f>
        <v>-2.9361703100000001</v>
      </c>
      <c r="E73" s="4">
        <f>VLOOKUP($A73,'data-stats-full'!$A$2:$H$78,3)</f>
        <v>2.89848379977771</v>
      </c>
      <c r="F73">
        <f>IFERROR(VLOOKUP($A73,'data-pre-covid'!$A:$H, 3, FALSE), 0)</f>
        <v>2.9766997097128698</v>
      </c>
      <c r="G73">
        <f>IFERROR(VLOOKUP($A73,'data-post-covid'!$A:$H, 3, FALSE), 0)</f>
        <v>2.2554459974871999</v>
      </c>
      <c r="H73">
        <f>IFERROR(VLOOKUP(A73,'data-pre-covid'!A:H, 8, FALSE), 0)</f>
        <v>133</v>
      </c>
      <c r="I73">
        <f>IFERROR(VLOOKUP(A73,'data-post-covid'!A:H, 8, FALSE), 0)</f>
        <v>19</v>
      </c>
      <c r="K73">
        <f t="shared" ref="K73:K75" si="27">($C73-$D73)/SQRT(($F73^2)/$H73 + ($G73^2)/$I73)</f>
        <v>1.153632823797599</v>
      </c>
      <c r="L73" s="30">
        <f t="shared" ref="L73" si="28">(($F73^2)/$H73+($G73^2)/$I73)^2/((($F73^2)^2)/(H73^2*(H73-1))+(($G73^2)^2)/(I73^2*(I73-1)))</f>
        <v>27.837447819778884</v>
      </c>
      <c r="M73" s="34">
        <f t="shared" ref="M73:M75" si="29">_xlfn.T.DIST.2T(ABS($K73),$L73)</f>
        <v>0.25876101166250709</v>
      </c>
      <c r="N73" s="27">
        <f t="shared" si="23"/>
        <v>1.7418276642489123</v>
      </c>
      <c r="O73" s="29">
        <f t="shared" si="24"/>
        <v>8.7205778523862576E-2</v>
      </c>
      <c r="P73">
        <f t="shared" si="26"/>
        <v>0.17441155704772515</v>
      </c>
    </row>
    <row r="74" spans="1:16" x14ac:dyDescent="0.3">
      <c r="A74" t="s">
        <v>499</v>
      </c>
      <c r="B74">
        <f>VLOOKUP($A74,'data-stats-full'!$A$2:$H$78,2)</f>
        <v>-1.55397375919231</v>
      </c>
      <c r="C74">
        <f>IFERROR(VLOOKUP($A74,'data-pre-covid'!$A:$H, 2, FALSE), 0)</f>
        <v>-1.4917661634439801</v>
      </c>
      <c r="D74">
        <f>IFERROR(VLOOKUP($A74,'data-post-covid'!$A:$H, 2, FALSE), 0)</f>
        <v>-2.3430279999999999</v>
      </c>
      <c r="E74" s="4">
        <f>VLOOKUP($A74,'data-stats-full'!$A$2:$H$78,3)</f>
        <v>1.9022529212639201</v>
      </c>
      <c r="F74">
        <f>IFERROR(VLOOKUP($A74,'data-pre-covid'!$A:$H, 3, FALSE), 0)</f>
        <v>1.87716135074254</v>
      </c>
      <c r="G74">
        <f>IFERROR(VLOOKUP($A74,'data-post-covid'!$A:$H, 3, FALSE), 0)</f>
        <v>2.0916521833222901</v>
      </c>
      <c r="H74">
        <f>IFERROR(VLOOKUP(A74,'data-pre-covid'!A:H, 8, FALSE), 0)</f>
        <v>241</v>
      </c>
      <c r="I74">
        <f>IFERROR(VLOOKUP(A74,'data-post-covid'!A:H, 8, FALSE), 0)</f>
        <v>19</v>
      </c>
      <c r="K74">
        <f t="shared" si="27"/>
        <v>1.7202126372535145</v>
      </c>
      <c r="L74" s="30">
        <f t="shared" ref="L74:L75" si="30">(($F74^2)/$H74+($G74^2)/$I74)^2/((($F74^2)^2)/(H74^2*(H74-1))+(($G74^2)^2)/(I74^2*(I74-1)))</f>
        <v>20.352353743872065</v>
      </c>
      <c r="M74" s="34">
        <f t="shared" si="29"/>
        <v>0.1008308258306423</v>
      </c>
      <c r="N74" s="27">
        <f t="shared" si="23"/>
        <v>1.241582917807077</v>
      </c>
      <c r="O74" s="29">
        <f t="shared" si="24"/>
        <v>0.30675418964892476</v>
      </c>
      <c r="P74">
        <f t="shared" si="26"/>
        <v>0.61350837929784952</v>
      </c>
    </row>
    <row r="75" spans="1:16" x14ac:dyDescent="0.3">
      <c r="A75" t="s">
        <v>500</v>
      </c>
      <c r="B75">
        <f>VLOOKUP($A75,'data-stats-full'!$A$2:$H$78,2)</f>
        <v>-1.73055908546154</v>
      </c>
      <c r="C75">
        <f>IFERROR(VLOOKUP($A75,'data-pre-covid'!$A:$H, 2, FALSE), 0)</f>
        <v>-1.58374883078838</v>
      </c>
      <c r="D75">
        <f>IFERROR(VLOOKUP($A75,'data-post-covid'!$A:$H, 2, FALSE), 0)</f>
        <v>-3.5927312631579</v>
      </c>
      <c r="E75" s="4">
        <f>VLOOKUP($A75,'data-stats-full'!$A$2:$H$78,3)</f>
        <v>1.84622201262084</v>
      </c>
      <c r="F75">
        <f>IFERROR(VLOOKUP($A75,'data-pre-covid'!$A:$H, 3, FALSE), 0)</f>
        <v>1.83519159679146</v>
      </c>
      <c r="G75">
        <f>IFERROR(VLOOKUP($A75,'data-post-covid'!$A:$H, 3, FALSE), 0)</f>
        <v>0.43637595644274002</v>
      </c>
      <c r="H75">
        <f>IFERROR(VLOOKUP(A75,'data-pre-covid'!A:H, 8, FALSE), 0)</f>
        <v>241</v>
      </c>
      <c r="I75">
        <f>IFERROR(VLOOKUP(A75,'data-post-covid'!A:H, 8, FALSE), 0)</f>
        <v>19</v>
      </c>
      <c r="K75">
        <f t="shared" si="27"/>
        <v>12.968703906447367</v>
      </c>
      <c r="L75" s="30">
        <f t="shared" si="30"/>
        <v>90.06132902042593</v>
      </c>
      <c r="M75" s="34">
        <f t="shared" si="29"/>
        <v>2.6184062545114844E-22</v>
      </c>
      <c r="N75" s="27">
        <f t="shared" si="23"/>
        <v>17.686471414870848</v>
      </c>
      <c r="O75" s="29">
        <f t="shared" si="24"/>
        <v>5.1772947273304588E-9</v>
      </c>
      <c r="P75">
        <f t="shared" si="26"/>
        <v>1.0354589454660918E-8</v>
      </c>
    </row>
    <row r="76" spans="1:16" x14ac:dyDescent="0.3">
      <c r="A76" t="s">
        <v>545</v>
      </c>
      <c r="B76">
        <f>VLOOKUP($A76,'data-stats-full'!$A$2:$H$78,2)</f>
        <v>-1.2721971981876501</v>
      </c>
      <c r="C76">
        <f>IFERROR(VLOOKUP($A76,'data-pre-covid'!$A:$H, 2, FALSE), 0)</f>
        <v>-1.2721971981876501</v>
      </c>
      <c r="D76">
        <f>IFERROR(VLOOKUP($A76,'data-post-covid'!$A:$H, 2, FALSE), 0)</f>
        <v>0</v>
      </c>
      <c r="E76" s="4">
        <f>VLOOKUP($A76,'data-stats-full'!$A$2:$H$78,3)</f>
        <v>2.0996190576191101</v>
      </c>
      <c r="F76">
        <f>IFERROR(VLOOKUP($A76,'data-pre-covid'!$A:$H, 3, FALSE), 0)</f>
        <v>2.0996190576191101</v>
      </c>
      <c r="G76">
        <f>IFERROR(VLOOKUP($A76,'data-post-covid'!$A:$H, 3, FALSE), 0)</f>
        <v>0</v>
      </c>
      <c r="H76">
        <f>IFERROR(VLOOKUP(A76,'data-pre-covid'!A:H, 8, FALSE), 0)</f>
        <v>85</v>
      </c>
      <c r="I76">
        <f>IFERROR(VLOOKUP(A76,'data-post-covid'!A:H, 8, FALSE), 0)</f>
        <v>0</v>
      </c>
      <c r="K76">
        <v>0</v>
      </c>
      <c r="N76" s="27">
        <f t="shared" si="23"/>
        <v>0</v>
      </c>
      <c r="O76" s="29">
        <f t="shared" si="24"/>
        <v>0</v>
      </c>
      <c r="P76">
        <f t="shared" si="26"/>
        <v>0</v>
      </c>
    </row>
    <row r="77" spans="1:16" x14ac:dyDescent="0.3">
      <c r="A77" t="s">
        <v>546</v>
      </c>
      <c r="B77">
        <f>VLOOKUP($A77,'data-stats-full'!$A$2:$H$78,2)</f>
        <v>4.90570002188334</v>
      </c>
      <c r="C77">
        <f>IFERROR(VLOOKUP($A77,'data-pre-covid'!$A:$H, 2, FALSE), 0)</f>
        <v>4.90570002188334</v>
      </c>
      <c r="D77">
        <f>IFERROR(VLOOKUP($A77,'data-post-covid'!$A:$H, 2, FALSE), 0)</f>
        <v>0</v>
      </c>
      <c r="E77" s="4">
        <f>VLOOKUP($A77,'data-stats-full'!$A$2:$H$78,3)</f>
        <v>6.1863157402987499</v>
      </c>
      <c r="F77">
        <f>IFERROR(VLOOKUP($A77,'data-pre-covid'!$A:$H, 3, FALSE), 0)</f>
        <v>6.1863157402987499</v>
      </c>
      <c r="G77">
        <f>IFERROR(VLOOKUP($A77,'data-post-covid'!$A:$H, 3, FALSE), 0)</f>
        <v>0</v>
      </c>
      <c r="H77">
        <f>IFERROR(VLOOKUP(A77,'data-pre-covid'!A:H, 8, FALSE), 0)</f>
        <v>84</v>
      </c>
      <c r="I77">
        <f>IFERROR(VLOOKUP(A77,'data-post-covid'!A:H, 8, FALSE), 0)</f>
        <v>0</v>
      </c>
      <c r="K77">
        <v>0</v>
      </c>
      <c r="N77" s="27">
        <f t="shared" si="23"/>
        <v>0</v>
      </c>
      <c r="O77" s="29">
        <f t="shared" si="24"/>
        <v>0</v>
      </c>
      <c r="P77">
        <f t="shared" si="26"/>
        <v>0</v>
      </c>
    </row>
    <row r="78" spans="1:16" x14ac:dyDescent="0.3">
      <c r="A78" t="s">
        <v>501</v>
      </c>
      <c r="B78">
        <f>VLOOKUP($A78,'data-stats-full'!$A$2:$H$78,2)</f>
        <v>-1.3016174302722501</v>
      </c>
      <c r="C78">
        <f>IFERROR(VLOOKUP($A78,'data-pre-covid'!$A:$H, 2, FALSE), 0)</f>
        <v>-1.4958477710711</v>
      </c>
      <c r="D78">
        <f>IFERROR(VLOOKUP($A78,'data-post-covid'!$A:$H, 2, FALSE), 0)</f>
        <v>1.38986014936895</v>
      </c>
      <c r="E78" s="4">
        <f>VLOOKUP($A78,'data-stats-full'!$A$2:$H$78,3)</f>
        <v>6.50979798680447</v>
      </c>
      <c r="F78">
        <f>IFERROR(VLOOKUP($A78,'data-pre-covid'!$A:$H, 3, FALSE), 0)</f>
        <v>6.5753687582629796</v>
      </c>
      <c r="G78">
        <f>IFERROR(VLOOKUP($A78,'data-post-covid'!$A:$H, 3, FALSE), 0)</f>
        <v>5.1624627798018201</v>
      </c>
      <c r="H78">
        <f>IFERROR(VLOOKUP(A78,'data-pre-covid'!A:H, 8, FALSE), 0)</f>
        <v>97</v>
      </c>
      <c r="I78">
        <f>IFERROR(VLOOKUP(A78,'data-post-covid'!A:H, 8, FALSE), 0)</f>
        <v>7</v>
      </c>
      <c r="K78">
        <f t="shared" ref="K78" si="31">($C78-$D78)/SQRT(($F78^2)/$H78 + ($G78^2)/$I78)</f>
        <v>-1.3992776401746394</v>
      </c>
      <c r="L78" s="30">
        <f t="shared" ref="L78" si="32">(($F78^2)/$H78+($G78^2)/$I78)^2/((($F78^2)^2)/(H78^2*(H78-1))+(($G78^2)^2)/(I78^2*(I78-1)))</f>
        <v>7.4806897112770567</v>
      </c>
      <c r="M78" s="34">
        <f t="shared" ref="M78" si="33">_xlfn.T.DIST.2T(ABS($K78),$L78)</f>
        <v>0.20444832992244738</v>
      </c>
      <c r="N78" s="27">
        <f t="shared" si="23"/>
        <v>1.6222820417036563</v>
      </c>
      <c r="O78" s="29">
        <f t="shared" si="24"/>
        <v>0.28332407759516415</v>
      </c>
      <c r="P78">
        <f t="shared" si="26"/>
        <v>0.5666481551903283</v>
      </c>
    </row>
  </sheetData>
  <conditionalFormatting sqref="M2:M6">
    <cfRule type="cellIs" dxfId="44" priority="26" operator="lessThan">
      <formula>0.05</formula>
    </cfRule>
  </conditionalFormatting>
  <conditionalFormatting sqref="M8">
    <cfRule type="cellIs" dxfId="43" priority="25" operator="lessThan">
      <formula>0.05</formula>
    </cfRule>
  </conditionalFormatting>
  <conditionalFormatting sqref="M10:M22">
    <cfRule type="cellIs" dxfId="42" priority="24" operator="lessThan">
      <formula>0.05</formula>
    </cfRule>
  </conditionalFormatting>
  <conditionalFormatting sqref="M24:M29">
    <cfRule type="cellIs" dxfId="41" priority="23" operator="lessThan">
      <formula>0.05</formula>
    </cfRule>
  </conditionalFormatting>
  <conditionalFormatting sqref="M32:M39">
    <cfRule type="cellIs" dxfId="40" priority="22" operator="lessThan">
      <formula>0.05</formula>
    </cfRule>
  </conditionalFormatting>
  <conditionalFormatting sqref="M41:M46">
    <cfRule type="cellIs" dxfId="39" priority="21" operator="lessThan">
      <formula>0.05</formula>
    </cfRule>
  </conditionalFormatting>
  <conditionalFormatting sqref="M48">
    <cfRule type="cellIs" dxfId="38" priority="20" operator="lessThan">
      <formula>0.05</formula>
    </cfRule>
  </conditionalFormatting>
  <conditionalFormatting sqref="M50">
    <cfRule type="cellIs" dxfId="37" priority="19" operator="lessThan">
      <formula>0.05</formula>
    </cfRule>
  </conditionalFormatting>
  <conditionalFormatting sqref="M52:M56">
    <cfRule type="cellIs" dxfId="36" priority="18" operator="lessThan">
      <formula>0.05</formula>
    </cfRule>
  </conditionalFormatting>
  <conditionalFormatting sqref="M59:M70">
    <cfRule type="cellIs" dxfId="35" priority="17" operator="lessThan">
      <formula>0.05</formula>
    </cfRule>
  </conditionalFormatting>
  <conditionalFormatting sqref="M73:M75">
    <cfRule type="cellIs" dxfId="34" priority="16" operator="lessThan">
      <formula>0.05</formula>
    </cfRule>
  </conditionalFormatting>
  <conditionalFormatting sqref="M78">
    <cfRule type="cellIs" dxfId="33" priority="14" operator="lessThan">
      <formula>0.05</formula>
    </cfRule>
  </conditionalFormatting>
  <conditionalFormatting sqref="P2:P6">
    <cfRule type="cellIs" dxfId="32" priority="13" operator="lessThan">
      <formula>0.05</formula>
    </cfRule>
  </conditionalFormatting>
  <conditionalFormatting sqref="P8">
    <cfRule type="cellIs" dxfId="31" priority="12" operator="lessThan">
      <formula>0.05</formula>
    </cfRule>
  </conditionalFormatting>
  <conditionalFormatting sqref="P10:P22">
    <cfRule type="cellIs" dxfId="30" priority="11" operator="lessThan">
      <formula>0.05</formula>
    </cfRule>
  </conditionalFormatting>
  <conditionalFormatting sqref="P24:P26">
    <cfRule type="cellIs" dxfId="29" priority="10" operator="lessThan">
      <formula>0.05</formula>
    </cfRule>
  </conditionalFormatting>
  <conditionalFormatting sqref="P28:P29">
    <cfRule type="cellIs" dxfId="28" priority="9" operator="lessThan">
      <formula>0.05</formula>
    </cfRule>
  </conditionalFormatting>
  <conditionalFormatting sqref="P32:P39">
    <cfRule type="cellIs" dxfId="27" priority="8" operator="lessThan">
      <formula>0.05</formula>
    </cfRule>
  </conditionalFormatting>
  <conditionalFormatting sqref="P41:P46">
    <cfRule type="cellIs" dxfId="26" priority="7" operator="lessThan">
      <formula>0.05</formula>
    </cfRule>
  </conditionalFormatting>
  <conditionalFormatting sqref="P48">
    <cfRule type="cellIs" dxfId="25" priority="6" operator="lessThan">
      <formula>0.05</formula>
    </cfRule>
  </conditionalFormatting>
  <conditionalFormatting sqref="P50">
    <cfRule type="cellIs" dxfId="24" priority="5" operator="lessThan">
      <formula>0.05</formula>
    </cfRule>
  </conditionalFormatting>
  <conditionalFormatting sqref="P52:P56">
    <cfRule type="cellIs" dxfId="23" priority="4" operator="lessThan">
      <formula>0.05</formula>
    </cfRule>
  </conditionalFormatting>
  <conditionalFormatting sqref="P59:P70">
    <cfRule type="cellIs" dxfId="22" priority="3" operator="lessThan">
      <formula>0.05</formula>
    </cfRule>
  </conditionalFormatting>
  <conditionalFormatting sqref="P73:P75">
    <cfRule type="cellIs" dxfId="21" priority="2" operator="lessThan">
      <formula>0.05</formula>
    </cfRule>
  </conditionalFormatting>
  <conditionalFormatting sqref="P78">
    <cfRule type="cellIs" dxfId="20" priority="1" operator="lessThan">
      <formula>0.05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X79"/>
  <sheetViews>
    <sheetView workbookViewId="0">
      <selection activeCell="B2" sqref="B2:J2"/>
    </sheetView>
  </sheetViews>
  <sheetFormatPr defaultRowHeight="14.4" x14ac:dyDescent="0.3"/>
  <cols>
    <col min="1" max="1" width="24.5546875" customWidth="1"/>
    <col min="2" max="7" width="8.88671875" style="9"/>
    <col min="13" max="21" width="8.88671875" style="9"/>
  </cols>
  <sheetData>
    <row r="1" spans="1:24" x14ac:dyDescent="0.3">
      <c r="A1" s="2" t="s">
        <v>93</v>
      </c>
      <c r="B1" s="17" t="s">
        <v>94</v>
      </c>
      <c r="C1" s="17" t="s">
        <v>95</v>
      </c>
      <c r="D1" s="17" t="s">
        <v>96</v>
      </c>
      <c r="E1" s="17" t="s">
        <v>97</v>
      </c>
      <c r="F1" s="17" t="s">
        <v>98</v>
      </c>
      <c r="G1" s="17" t="s">
        <v>99</v>
      </c>
      <c r="H1" s="2" t="s">
        <v>7</v>
      </c>
      <c r="I1" s="2" t="s">
        <v>5</v>
      </c>
      <c r="J1" s="2" t="s">
        <v>6</v>
      </c>
      <c r="L1" s="2" t="s">
        <v>93</v>
      </c>
      <c r="M1" s="17" t="s">
        <v>94</v>
      </c>
      <c r="N1" s="17" t="s">
        <v>95</v>
      </c>
      <c r="O1" s="17" t="s">
        <v>149</v>
      </c>
      <c r="P1" s="17" t="s">
        <v>148</v>
      </c>
      <c r="Q1" s="17" t="s">
        <v>150</v>
      </c>
      <c r="R1" s="17" t="s">
        <v>151</v>
      </c>
      <c r="S1" s="17" t="s">
        <v>147</v>
      </c>
      <c r="T1" s="17" t="s">
        <v>98</v>
      </c>
      <c r="U1" s="17" t="s">
        <v>99</v>
      </c>
      <c r="V1" s="2" t="s">
        <v>7</v>
      </c>
      <c r="W1" s="2" t="s">
        <v>1022</v>
      </c>
      <c r="X1" s="2" t="s">
        <v>1023</v>
      </c>
    </row>
    <row r="2" spans="1:24" x14ac:dyDescent="0.3">
      <c r="B2" s="38" t="s">
        <v>1907</v>
      </c>
      <c r="C2" s="38"/>
      <c r="D2" s="38"/>
      <c r="E2" s="38"/>
      <c r="F2" s="38"/>
      <c r="G2" s="38"/>
      <c r="H2" s="38"/>
      <c r="I2" s="38"/>
      <c r="J2" s="38"/>
      <c r="L2" s="37" t="s">
        <v>1906</v>
      </c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</row>
    <row r="3" spans="1:24" x14ac:dyDescent="0.3">
      <c r="A3" t="s">
        <v>548</v>
      </c>
      <c r="B3" s="9">
        <v>-0.33839999999999998</v>
      </c>
      <c r="C3" s="9">
        <v>-0.61829999999999996</v>
      </c>
      <c r="D3" s="9" t="s">
        <v>562</v>
      </c>
      <c r="E3" s="9" t="s">
        <v>563</v>
      </c>
      <c r="F3" s="9">
        <v>-1.581</v>
      </c>
      <c r="G3" s="9" t="s">
        <v>564</v>
      </c>
      <c r="H3">
        <v>39</v>
      </c>
      <c r="I3" t="s">
        <v>549</v>
      </c>
      <c r="J3" t="s">
        <v>444</v>
      </c>
      <c r="L3" t="s">
        <v>548</v>
      </c>
      <c r="M3" s="9">
        <v>-1.2589999999999999</v>
      </c>
      <c r="N3" s="9" t="s">
        <v>1024</v>
      </c>
      <c r="O3" s="9">
        <v>-2.1339999999999999</v>
      </c>
      <c r="P3" s="9">
        <v>-9.17</v>
      </c>
      <c r="Q3" s="9">
        <v>0.23269999999999999</v>
      </c>
      <c r="R3" s="9">
        <v>16.510000000000002</v>
      </c>
      <c r="S3" s="9">
        <v>17.190000000000001</v>
      </c>
      <c r="T3" s="9" t="s">
        <v>1025</v>
      </c>
      <c r="U3" s="9">
        <v>5.3339999999999999E-2</v>
      </c>
      <c r="V3">
        <v>39</v>
      </c>
      <c r="W3" t="s">
        <v>549</v>
      </c>
      <c r="X3" t="s">
        <v>444</v>
      </c>
    </row>
    <row r="4" spans="1:24" x14ac:dyDescent="0.3">
      <c r="A4" t="s">
        <v>449</v>
      </c>
      <c r="B4" s="9" t="s">
        <v>565</v>
      </c>
      <c r="C4" s="9" t="s">
        <v>566</v>
      </c>
      <c r="D4" s="9" t="s">
        <v>565</v>
      </c>
      <c r="E4" s="9" t="s">
        <v>567</v>
      </c>
      <c r="F4" s="9" t="s">
        <v>568</v>
      </c>
      <c r="G4" s="9" t="s">
        <v>569</v>
      </c>
      <c r="H4">
        <v>160</v>
      </c>
      <c r="I4" t="s">
        <v>503</v>
      </c>
      <c r="J4" t="s">
        <v>441</v>
      </c>
      <c r="L4" t="s">
        <v>449</v>
      </c>
      <c r="M4" s="9" t="s">
        <v>1026</v>
      </c>
      <c r="N4" s="9" t="s">
        <v>158</v>
      </c>
      <c r="O4" s="9" t="s">
        <v>1027</v>
      </c>
      <c r="P4" s="9" t="s">
        <v>1028</v>
      </c>
      <c r="Q4" s="9" t="s">
        <v>1029</v>
      </c>
      <c r="R4" s="9" t="s">
        <v>1030</v>
      </c>
      <c r="S4" s="9" t="s">
        <v>1031</v>
      </c>
      <c r="T4" s="9" t="s">
        <v>1032</v>
      </c>
      <c r="U4" s="9" t="s">
        <v>1033</v>
      </c>
      <c r="V4">
        <v>160</v>
      </c>
      <c r="W4" t="s">
        <v>503</v>
      </c>
      <c r="X4" t="s">
        <v>441</v>
      </c>
    </row>
    <row r="5" spans="1:24" x14ac:dyDescent="0.3">
      <c r="A5" t="s">
        <v>450</v>
      </c>
      <c r="B5" s="9">
        <v>-1.6539999999999999</v>
      </c>
      <c r="C5" s="9">
        <v>-0.10199999999999999</v>
      </c>
      <c r="D5" s="9" t="s">
        <v>570</v>
      </c>
      <c r="E5" s="9" t="s">
        <v>571</v>
      </c>
      <c r="F5" s="9">
        <v>-1.254</v>
      </c>
      <c r="G5" s="9" t="s">
        <v>572</v>
      </c>
      <c r="H5">
        <v>107</v>
      </c>
      <c r="I5" t="s">
        <v>505</v>
      </c>
      <c r="J5" t="s">
        <v>442</v>
      </c>
      <c r="L5" t="s">
        <v>450</v>
      </c>
      <c r="M5" s="9">
        <v>-3.5310000000000001</v>
      </c>
      <c r="N5" s="9">
        <v>-2.3980000000000001</v>
      </c>
      <c r="O5" s="9">
        <v>-2.097</v>
      </c>
      <c r="P5" s="9">
        <v>-8.8390000000000004</v>
      </c>
      <c r="Q5" s="9">
        <v>0.23730000000000001</v>
      </c>
      <c r="R5" s="9">
        <v>11.71</v>
      </c>
      <c r="S5" s="9">
        <v>12.36</v>
      </c>
      <c r="T5" s="9" t="s">
        <v>136</v>
      </c>
      <c r="U5" s="9" t="s">
        <v>1034</v>
      </c>
      <c r="V5">
        <v>107</v>
      </c>
      <c r="W5" t="s">
        <v>505</v>
      </c>
      <c r="X5" t="s">
        <v>442</v>
      </c>
    </row>
    <row r="6" spans="1:24" x14ac:dyDescent="0.3">
      <c r="A6" t="s">
        <v>451</v>
      </c>
      <c r="B6" s="9" t="s">
        <v>573</v>
      </c>
      <c r="C6" s="9" t="s">
        <v>574</v>
      </c>
      <c r="D6" s="9" t="s">
        <v>575</v>
      </c>
      <c r="E6" s="9" t="s">
        <v>576</v>
      </c>
      <c r="F6" s="9">
        <v>-2.464</v>
      </c>
      <c r="G6" s="9" t="s">
        <v>577</v>
      </c>
      <c r="H6">
        <v>260</v>
      </c>
      <c r="I6" t="s">
        <v>506</v>
      </c>
      <c r="J6" t="s">
        <v>441</v>
      </c>
      <c r="L6" t="s">
        <v>451</v>
      </c>
      <c r="M6" s="9" t="s">
        <v>1035</v>
      </c>
      <c r="N6" s="9">
        <v>-2.5569999999999999</v>
      </c>
      <c r="O6" s="9" t="s">
        <v>1036</v>
      </c>
      <c r="P6" s="9">
        <v>-17.61</v>
      </c>
      <c r="Q6" s="9">
        <v>0.16839999999999999</v>
      </c>
      <c r="R6" s="9" t="s">
        <v>1037</v>
      </c>
      <c r="S6" s="9" t="s">
        <v>1038</v>
      </c>
      <c r="T6" s="9" t="s">
        <v>1039</v>
      </c>
      <c r="U6" s="9" t="s">
        <v>1040</v>
      </c>
      <c r="V6">
        <v>260</v>
      </c>
      <c r="W6" t="s">
        <v>506</v>
      </c>
      <c r="X6" t="s">
        <v>441</v>
      </c>
    </row>
    <row r="7" spans="1:24" x14ac:dyDescent="0.3">
      <c r="A7" t="s">
        <v>452</v>
      </c>
      <c r="B7" s="9">
        <v>-1.7569999999999999</v>
      </c>
      <c r="C7" s="9" t="s">
        <v>578</v>
      </c>
      <c r="D7" s="9" t="s">
        <v>579</v>
      </c>
      <c r="E7" s="9" t="s">
        <v>580</v>
      </c>
      <c r="F7" s="9">
        <v>-1.8680000000000001</v>
      </c>
      <c r="G7" s="9" t="s">
        <v>581</v>
      </c>
      <c r="H7">
        <v>220</v>
      </c>
      <c r="I7" t="s">
        <v>507</v>
      </c>
      <c r="J7" t="s">
        <v>441</v>
      </c>
      <c r="L7" t="s">
        <v>452</v>
      </c>
      <c r="M7" s="9" t="s">
        <v>1041</v>
      </c>
      <c r="N7" s="9">
        <v>-2.4390000000000001</v>
      </c>
      <c r="O7" s="9" t="s">
        <v>1042</v>
      </c>
      <c r="P7" s="9" t="s">
        <v>1043</v>
      </c>
      <c r="Q7" s="9" t="s">
        <v>1044</v>
      </c>
      <c r="R7" s="9" t="s">
        <v>1045</v>
      </c>
      <c r="S7" s="9" t="s">
        <v>1046</v>
      </c>
      <c r="T7" s="9">
        <v>-2.2879999999999998</v>
      </c>
      <c r="U7" s="9" t="s">
        <v>1047</v>
      </c>
      <c r="V7">
        <v>220</v>
      </c>
      <c r="W7" t="s">
        <v>507</v>
      </c>
      <c r="X7" t="s">
        <v>441</v>
      </c>
    </row>
    <row r="8" spans="1:24" x14ac:dyDescent="0.3">
      <c r="A8" t="s">
        <v>508</v>
      </c>
      <c r="B8" s="9" t="s">
        <v>582</v>
      </c>
      <c r="C8" s="9" t="s">
        <v>583</v>
      </c>
      <c r="D8" s="9" t="s">
        <v>582</v>
      </c>
      <c r="E8" s="9" t="s">
        <v>584</v>
      </c>
      <c r="F8" s="9" t="s">
        <v>585</v>
      </c>
      <c r="G8" s="9" t="s">
        <v>586</v>
      </c>
      <c r="H8">
        <v>97</v>
      </c>
      <c r="I8" t="s">
        <v>509</v>
      </c>
      <c r="J8" t="s">
        <v>504</v>
      </c>
      <c r="L8" t="s">
        <v>508</v>
      </c>
      <c r="M8" s="9" t="s">
        <v>1048</v>
      </c>
      <c r="N8" s="9" t="s">
        <v>1049</v>
      </c>
      <c r="O8" s="9" t="s">
        <v>1050</v>
      </c>
      <c r="P8" s="9" t="s">
        <v>1051</v>
      </c>
      <c r="Q8" s="9" t="s">
        <v>1052</v>
      </c>
      <c r="R8" s="9" t="s">
        <v>1053</v>
      </c>
      <c r="S8" s="9" t="s">
        <v>1054</v>
      </c>
      <c r="T8" s="9" t="s">
        <v>1055</v>
      </c>
      <c r="U8" s="9">
        <v>0.1191</v>
      </c>
      <c r="V8">
        <v>97</v>
      </c>
      <c r="W8" t="s">
        <v>509</v>
      </c>
      <c r="X8" t="s">
        <v>504</v>
      </c>
    </row>
    <row r="9" spans="1:24" x14ac:dyDescent="0.3">
      <c r="A9" t="s">
        <v>453</v>
      </c>
      <c r="B9" s="9">
        <v>-1.823</v>
      </c>
      <c r="C9" s="9">
        <v>-0.50580000000000003</v>
      </c>
      <c r="D9" s="9" t="s">
        <v>587</v>
      </c>
      <c r="E9" s="9" t="s">
        <v>588</v>
      </c>
      <c r="F9" s="9" t="s">
        <v>589</v>
      </c>
      <c r="G9" s="9" t="s">
        <v>590</v>
      </c>
      <c r="H9">
        <v>120</v>
      </c>
      <c r="I9" t="s">
        <v>510</v>
      </c>
      <c r="J9" t="s">
        <v>441</v>
      </c>
      <c r="L9" t="s">
        <v>453</v>
      </c>
      <c r="M9" s="9">
        <v>-4.0629999999999997</v>
      </c>
      <c r="N9" s="9" t="s">
        <v>1056</v>
      </c>
      <c r="O9" s="9" t="s">
        <v>1057</v>
      </c>
      <c r="P9" s="9" t="s">
        <v>1058</v>
      </c>
      <c r="Q9" s="9" t="s">
        <v>1059</v>
      </c>
      <c r="R9" s="9" t="s">
        <v>1060</v>
      </c>
      <c r="S9" s="9" t="s">
        <v>1061</v>
      </c>
      <c r="T9" s="9" t="s">
        <v>1062</v>
      </c>
      <c r="U9" s="9">
        <v>7.6329999999999995E-2</v>
      </c>
      <c r="V9">
        <v>120</v>
      </c>
      <c r="W9" t="s">
        <v>510</v>
      </c>
      <c r="X9" t="s">
        <v>441</v>
      </c>
    </row>
    <row r="10" spans="1:24" x14ac:dyDescent="0.3">
      <c r="A10" t="s">
        <v>511</v>
      </c>
      <c r="B10" s="9">
        <v>-2.1469999999999998</v>
      </c>
      <c r="C10" s="9" t="s">
        <v>110</v>
      </c>
      <c r="D10" s="9" t="s">
        <v>591</v>
      </c>
      <c r="E10" s="9" t="s">
        <v>592</v>
      </c>
      <c r="F10" s="9">
        <v>-2.177</v>
      </c>
      <c r="G10" s="9" t="s">
        <v>593</v>
      </c>
      <c r="H10">
        <v>140</v>
      </c>
      <c r="I10" t="s">
        <v>503</v>
      </c>
      <c r="J10" t="s">
        <v>512</v>
      </c>
      <c r="L10" t="s">
        <v>511</v>
      </c>
      <c r="M10" s="9">
        <v>-3.0510000000000002</v>
      </c>
      <c r="N10" s="9">
        <v>-1.962</v>
      </c>
      <c r="O10" s="9">
        <v>-2.1800000000000002</v>
      </c>
      <c r="P10" s="9">
        <v>-10.050000000000001</v>
      </c>
      <c r="Q10" s="9">
        <v>0.21690000000000001</v>
      </c>
      <c r="R10" s="9">
        <v>9.8610000000000007</v>
      </c>
      <c r="S10" s="9">
        <v>11.01</v>
      </c>
      <c r="T10" s="9">
        <v>-2.5979999999999999</v>
      </c>
      <c r="U10" s="9" t="s">
        <v>1063</v>
      </c>
      <c r="V10">
        <v>140</v>
      </c>
      <c r="W10" t="s">
        <v>503</v>
      </c>
      <c r="X10" t="s">
        <v>512</v>
      </c>
    </row>
    <row r="11" spans="1:24" x14ac:dyDescent="0.3">
      <c r="A11" t="s">
        <v>594</v>
      </c>
      <c r="B11" s="9">
        <v>-1.39</v>
      </c>
      <c r="C11" s="9">
        <v>-1.5649999999999999</v>
      </c>
      <c r="D11" s="9" t="s">
        <v>595</v>
      </c>
      <c r="E11" s="9" t="s">
        <v>596</v>
      </c>
      <c r="F11" s="9">
        <v>-2.0089999999999999</v>
      </c>
      <c r="G11" s="9" t="s">
        <v>597</v>
      </c>
      <c r="H11">
        <v>58</v>
      </c>
      <c r="I11" t="s">
        <v>551</v>
      </c>
      <c r="J11" t="s">
        <v>552</v>
      </c>
      <c r="L11" t="s">
        <v>885</v>
      </c>
      <c r="M11" s="9" t="s">
        <v>1064</v>
      </c>
      <c r="N11" s="9">
        <v>-1.3260000000000001</v>
      </c>
      <c r="O11" s="9">
        <v>-2.44</v>
      </c>
      <c r="P11" s="9">
        <v>-12.37</v>
      </c>
      <c r="Q11" s="9">
        <v>0.1973</v>
      </c>
      <c r="R11" s="9">
        <v>11.54</v>
      </c>
      <c r="S11" s="9">
        <v>12.65</v>
      </c>
      <c r="T11" s="9" t="s">
        <v>1065</v>
      </c>
      <c r="U11" s="9">
        <v>8.7779999999999997E-2</v>
      </c>
      <c r="V11">
        <v>58</v>
      </c>
      <c r="W11" t="s">
        <v>551</v>
      </c>
      <c r="X11" t="s">
        <v>552</v>
      </c>
    </row>
    <row r="12" spans="1:24" x14ac:dyDescent="0.3">
      <c r="A12" t="s">
        <v>454</v>
      </c>
      <c r="B12" s="9" t="s">
        <v>598</v>
      </c>
      <c r="C12" s="9" t="s">
        <v>599</v>
      </c>
      <c r="D12" s="9" t="s">
        <v>600</v>
      </c>
      <c r="E12" s="9" t="s">
        <v>601</v>
      </c>
      <c r="F12" s="9" t="s">
        <v>602</v>
      </c>
      <c r="G12" s="9" t="s">
        <v>603</v>
      </c>
      <c r="H12">
        <v>188</v>
      </c>
      <c r="I12" t="s">
        <v>513</v>
      </c>
      <c r="J12" t="s">
        <v>441</v>
      </c>
      <c r="L12" t="s">
        <v>454</v>
      </c>
      <c r="M12" s="9">
        <v>-3.6589999999999998</v>
      </c>
      <c r="N12" s="9" t="s">
        <v>1066</v>
      </c>
      <c r="O12" s="9" t="s">
        <v>1067</v>
      </c>
      <c r="P12" s="9">
        <v>-19.71</v>
      </c>
      <c r="Q12" s="9">
        <v>0.159</v>
      </c>
      <c r="R12" s="9">
        <v>8.1720000000000006</v>
      </c>
      <c r="S12" s="9">
        <v>8.5079999999999991</v>
      </c>
      <c r="T12" s="9" t="s">
        <v>1068</v>
      </c>
      <c r="U12" s="9" t="s">
        <v>1069</v>
      </c>
      <c r="V12">
        <v>188</v>
      </c>
      <c r="W12" t="s">
        <v>513</v>
      </c>
      <c r="X12" t="s">
        <v>441</v>
      </c>
    </row>
    <row r="13" spans="1:24" x14ac:dyDescent="0.3">
      <c r="A13" t="s">
        <v>455</v>
      </c>
      <c r="B13" s="9">
        <v>-2.1589999999999998</v>
      </c>
      <c r="C13" s="9">
        <v>-1.014</v>
      </c>
      <c r="D13" s="9" t="s">
        <v>604</v>
      </c>
      <c r="E13" s="9" t="s">
        <v>605</v>
      </c>
      <c r="F13" s="9">
        <v>-2.2080000000000002</v>
      </c>
      <c r="G13" s="9" t="s">
        <v>606</v>
      </c>
      <c r="H13">
        <v>124</v>
      </c>
      <c r="I13" t="s">
        <v>505</v>
      </c>
      <c r="J13" t="s">
        <v>441</v>
      </c>
      <c r="L13" t="s">
        <v>455</v>
      </c>
      <c r="M13" s="9">
        <v>-3.0190000000000001</v>
      </c>
      <c r="N13" s="9">
        <v>-2.3170000000000002</v>
      </c>
      <c r="O13" s="9">
        <v>-2.1720000000000002</v>
      </c>
      <c r="P13" s="9">
        <v>-9.4480000000000004</v>
      </c>
      <c r="Q13" s="9">
        <v>0.2298</v>
      </c>
      <c r="R13" s="9">
        <v>10.32</v>
      </c>
      <c r="S13" s="9">
        <v>10.75</v>
      </c>
      <c r="T13" s="9" t="s">
        <v>130</v>
      </c>
      <c r="U13" s="9" t="s">
        <v>1070</v>
      </c>
      <c r="V13">
        <v>124</v>
      </c>
      <c r="W13" t="s">
        <v>505</v>
      </c>
      <c r="X13" t="s">
        <v>441</v>
      </c>
    </row>
    <row r="14" spans="1:24" x14ac:dyDescent="0.3">
      <c r="A14" t="s">
        <v>456</v>
      </c>
      <c r="B14" s="9">
        <v>2.468</v>
      </c>
      <c r="C14" s="9">
        <v>2.7250000000000001</v>
      </c>
      <c r="D14" s="9">
        <v>-1.6359999999999999</v>
      </c>
      <c r="E14" s="9" t="s">
        <v>607</v>
      </c>
      <c r="F14" s="9">
        <v>-1.948</v>
      </c>
      <c r="G14" s="9" t="s">
        <v>608</v>
      </c>
      <c r="H14">
        <v>112</v>
      </c>
      <c r="I14" t="s">
        <v>505</v>
      </c>
      <c r="J14" t="s">
        <v>443</v>
      </c>
      <c r="L14" t="s">
        <v>456</v>
      </c>
      <c r="M14" s="9">
        <v>0.41870000000000002</v>
      </c>
      <c r="N14" s="9" t="s">
        <v>1071</v>
      </c>
      <c r="O14" s="9" t="s">
        <v>1072</v>
      </c>
      <c r="P14" s="9" t="s">
        <v>1073</v>
      </c>
      <c r="Q14" s="9" t="s">
        <v>1074</v>
      </c>
      <c r="R14" s="9" t="s">
        <v>1075</v>
      </c>
      <c r="S14" s="9" t="s">
        <v>1076</v>
      </c>
      <c r="T14" s="9">
        <v>-2.1040000000000001</v>
      </c>
      <c r="U14" s="9">
        <v>0.10639999999999999</v>
      </c>
      <c r="V14">
        <v>112</v>
      </c>
      <c r="W14" t="s">
        <v>505</v>
      </c>
      <c r="X14" t="s">
        <v>443</v>
      </c>
    </row>
    <row r="15" spans="1:24" x14ac:dyDescent="0.3">
      <c r="A15" t="s">
        <v>457</v>
      </c>
      <c r="B15" s="9" t="s">
        <v>609</v>
      </c>
      <c r="C15" s="9" t="s">
        <v>610</v>
      </c>
      <c r="D15" s="9" t="s">
        <v>611</v>
      </c>
      <c r="E15" s="9" t="s">
        <v>612</v>
      </c>
      <c r="F15" s="9" t="s">
        <v>613</v>
      </c>
      <c r="G15" s="9" t="s">
        <v>614</v>
      </c>
      <c r="H15">
        <v>256</v>
      </c>
      <c r="I15" t="s">
        <v>514</v>
      </c>
      <c r="J15" t="s">
        <v>441</v>
      </c>
      <c r="L15" t="s">
        <v>457</v>
      </c>
      <c r="M15" s="9">
        <v>-4.0170000000000003</v>
      </c>
      <c r="N15" s="9">
        <v>-2.9020000000000001</v>
      </c>
      <c r="O15" s="9" t="s">
        <v>1077</v>
      </c>
      <c r="P15" s="9" t="s">
        <v>1078</v>
      </c>
      <c r="Q15" s="9" t="s">
        <v>1079</v>
      </c>
      <c r="R15" s="9" t="s">
        <v>1080</v>
      </c>
      <c r="S15" s="9" t="s">
        <v>1081</v>
      </c>
      <c r="T15" s="9" t="s">
        <v>1082</v>
      </c>
      <c r="U15" s="9" t="s">
        <v>1083</v>
      </c>
      <c r="V15">
        <v>256</v>
      </c>
      <c r="W15" t="s">
        <v>514</v>
      </c>
      <c r="X15" t="s">
        <v>441</v>
      </c>
    </row>
    <row r="16" spans="1:24" x14ac:dyDescent="0.3">
      <c r="A16" t="s">
        <v>458</v>
      </c>
      <c r="B16" s="9">
        <v>-1.988</v>
      </c>
      <c r="C16" s="9" t="s">
        <v>615</v>
      </c>
      <c r="D16" s="9" t="s">
        <v>616</v>
      </c>
      <c r="E16" s="9" t="s">
        <v>617</v>
      </c>
      <c r="F16" s="9">
        <v>-2.0299999999999998</v>
      </c>
      <c r="G16" s="9" t="s">
        <v>618</v>
      </c>
      <c r="H16">
        <v>136</v>
      </c>
      <c r="I16" t="s">
        <v>515</v>
      </c>
      <c r="J16" t="s">
        <v>441</v>
      </c>
      <c r="L16" t="s">
        <v>458</v>
      </c>
      <c r="M16" s="9">
        <v>-2.6720000000000002</v>
      </c>
      <c r="N16" s="9">
        <v>-2.5190000000000001</v>
      </c>
      <c r="O16" s="9" t="s">
        <v>1084</v>
      </c>
      <c r="P16" s="9" t="s">
        <v>1085</v>
      </c>
      <c r="Q16" s="9" t="s">
        <v>1086</v>
      </c>
      <c r="R16" s="9" t="s">
        <v>1087</v>
      </c>
      <c r="S16" s="9" t="s">
        <v>1088</v>
      </c>
      <c r="T16" s="9" t="s">
        <v>1089</v>
      </c>
      <c r="U16" s="9">
        <v>0.22320000000000001</v>
      </c>
      <c r="V16">
        <v>136</v>
      </c>
      <c r="W16" t="s">
        <v>515</v>
      </c>
      <c r="X16" t="s">
        <v>441</v>
      </c>
    </row>
    <row r="17" spans="1:24" x14ac:dyDescent="0.3">
      <c r="A17" t="s">
        <v>459</v>
      </c>
      <c r="B17" s="9">
        <v>-2.0219999999999998</v>
      </c>
      <c r="C17" s="9" t="s">
        <v>619</v>
      </c>
      <c r="D17" s="9" t="s">
        <v>620</v>
      </c>
      <c r="E17" s="9" t="s">
        <v>621</v>
      </c>
      <c r="F17" s="9">
        <v>-2.036</v>
      </c>
      <c r="G17" s="9" t="s">
        <v>622</v>
      </c>
      <c r="H17">
        <v>136</v>
      </c>
      <c r="I17" t="s">
        <v>515</v>
      </c>
      <c r="J17" t="s">
        <v>441</v>
      </c>
      <c r="L17" t="s">
        <v>459</v>
      </c>
      <c r="M17" s="9">
        <v>-3.242</v>
      </c>
      <c r="N17" s="9">
        <v>-2.2109999999999999</v>
      </c>
      <c r="O17" s="9">
        <v>-2.7959999999999998</v>
      </c>
      <c r="P17" s="9">
        <v>-15.94</v>
      </c>
      <c r="Q17" s="9">
        <v>0.1754</v>
      </c>
      <c r="R17" s="9">
        <v>10.210000000000001</v>
      </c>
      <c r="S17" s="9">
        <v>11.65</v>
      </c>
      <c r="T17" s="9" t="s">
        <v>103</v>
      </c>
      <c r="U17" s="9" t="s">
        <v>1090</v>
      </c>
      <c r="V17">
        <v>136</v>
      </c>
      <c r="W17" t="s">
        <v>515</v>
      </c>
      <c r="X17" t="s">
        <v>441</v>
      </c>
    </row>
    <row r="18" spans="1:24" x14ac:dyDescent="0.3">
      <c r="A18" t="s">
        <v>460</v>
      </c>
      <c r="B18" s="9" t="s">
        <v>595</v>
      </c>
      <c r="C18" s="9" t="s">
        <v>623</v>
      </c>
      <c r="D18" s="9" t="s">
        <v>595</v>
      </c>
      <c r="E18" s="9" t="s">
        <v>624</v>
      </c>
      <c r="F18" s="9">
        <v>-2.3530000000000002</v>
      </c>
      <c r="G18" s="9" t="s">
        <v>625</v>
      </c>
      <c r="H18">
        <v>116</v>
      </c>
      <c r="I18" t="s">
        <v>509</v>
      </c>
      <c r="J18" t="s">
        <v>441</v>
      </c>
      <c r="L18" t="s">
        <v>460</v>
      </c>
      <c r="M18" s="9">
        <v>-3.714</v>
      </c>
      <c r="N18" s="9" t="s">
        <v>1091</v>
      </c>
      <c r="O18" s="9">
        <v>-2.891</v>
      </c>
      <c r="P18" s="9">
        <v>-17.79</v>
      </c>
      <c r="Q18" s="9" t="s">
        <v>1092</v>
      </c>
      <c r="R18" s="9">
        <v>8.3130000000000006</v>
      </c>
      <c r="S18" s="9">
        <v>8.6359999999999992</v>
      </c>
      <c r="T18" s="9">
        <v>-2.661</v>
      </c>
      <c r="U18" s="9" t="s">
        <v>1093</v>
      </c>
      <c r="V18">
        <v>116</v>
      </c>
      <c r="W18" t="s">
        <v>509</v>
      </c>
      <c r="X18" t="s">
        <v>441</v>
      </c>
    </row>
    <row r="19" spans="1:24" x14ac:dyDescent="0.3">
      <c r="A19" t="s">
        <v>626</v>
      </c>
      <c r="B19" s="9" t="s">
        <v>627</v>
      </c>
      <c r="C19" s="9" t="s">
        <v>101</v>
      </c>
      <c r="D19" s="9" t="s">
        <v>627</v>
      </c>
      <c r="E19" s="9" t="s">
        <v>628</v>
      </c>
      <c r="F19" s="9" t="s">
        <v>629</v>
      </c>
      <c r="G19" s="9" t="s">
        <v>630</v>
      </c>
      <c r="H19">
        <v>104</v>
      </c>
      <c r="I19" t="s">
        <v>516</v>
      </c>
      <c r="J19" t="s">
        <v>441</v>
      </c>
      <c r="L19" t="s">
        <v>626</v>
      </c>
      <c r="M19" s="9" t="s">
        <v>1094</v>
      </c>
      <c r="N19" s="9" t="s">
        <v>1095</v>
      </c>
      <c r="O19" s="9" t="s">
        <v>1096</v>
      </c>
      <c r="P19" s="9" t="s">
        <v>1097</v>
      </c>
      <c r="Q19" s="9" t="s">
        <v>1098</v>
      </c>
      <c r="R19" s="9" t="s">
        <v>1099</v>
      </c>
      <c r="S19" s="9" t="s">
        <v>1100</v>
      </c>
      <c r="T19" s="9" t="s">
        <v>1101</v>
      </c>
      <c r="U19" s="9">
        <v>6.1589999999999999E-2</v>
      </c>
      <c r="V19">
        <v>104</v>
      </c>
      <c r="W19" t="s">
        <v>516</v>
      </c>
      <c r="X19" t="s">
        <v>441</v>
      </c>
    </row>
    <row r="20" spans="1:24" x14ac:dyDescent="0.3">
      <c r="A20" t="s">
        <v>462</v>
      </c>
      <c r="B20" s="9">
        <v>-1.7310000000000001</v>
      </c>
      <c r="C20" s="9">
        <v>-1.546</v>
      </c>
      <c r="D20" s="9" t="s">
        <v>631</v>
      </c>
      <c r="E20" s="9" t="s">
        <v>632</v>
      </c>
      <c r="F20" s="9">
        <v>-1.9419999999999999</v>
      </c>
      <c r="G20" s="9" t="s">
        <v>633</v>
      </c>
      <c r="H20">
        <v>120</v>
      </c>
      <c r="I20" t="s">
        <v>517</v>
      </c>
      <c r="J20" t="s">
        <v>444</v>
      </c>
      <c r="L20" t="s">
        <v>462</v>
      </c>
      <c r="M20" s="9">
        <v>-4.1879999999999997</v>
      </c>
      <c r="N20" s="9">
        <v>-2.4750000000000001</v>
      </c>
      <c r="O20" s="9" t="s">
        <v>155</v>
      </c>
      <c r="P20" s="9" t="s">
        <v>1102</v>
      </c>
      <c r="Q20" s="9" t="s">
        <v>1103</v>
      </c>
      <c r="R20" s="9" t="s">
        <v>1104</v>
      </c>
      <c r="S20" s="9" t="s">
        <v>1105</v>
      </c>
      <c r="T20" s="9">
        <v>-2.516</v>
      </c>
      <c r="U20" s="9" t="s">
        <v>1106</v>
      </c>
      <c r="V20">
        <v>120</v>
      </c>
      <c r="W20" t="s">
        <v>517</v>
      </c>
      <c r="X20" t="s">
        <v>444</v>
      </c>
    </row>
    <row r="21" spans="1:24" x14ac:dyDescent="0.3">
      <c r="A21" t="s">
        <v>553</v>
      </c>
      <c r="B21" s="9">
        <v>-2.3170000000000002</v>
      </c>
      <c r="C21" s="9" t="s">
        <v>634</v>
      </c>
      <c r="D21" s="9">
        <v>-2.4289999999999998</v>
      </c>
      <c r="E21" s="9" t="s">
        <v>635</v>
      </c>
      <c r="F21" s="9">
        <v>-2.2549999999999999</v>
      </c>
      <c r="G21" s="9" t="s">
        <v>636</v>
      </c>
      <c r="H21">
        <v>83</v>
      </c>
      <c r="I21" t="s">
        <v>554</v>
      </c>
      <c r="J21" t="s">
        <v>444</v>
      </c>
      <c r="L21" t="s">
        <v>553</v>
      </c>
      <c r="M21" s="9">
        <v>-3.3029999999999999</v>
      </c>
      <c r="N21" s="9">
        <v>-1.9790000000000001</v>
      </c>
      <c r="O21" s="9">
        <v>-1.847</v>
      </c>
      <c r="P21" s="9">
        <v>-6.8289999999999997</v>
      </c>
      <c r="Q21" s="9">
        <v>0.27050000000000002</v>
      </c>
      <c r="R21" s="9">
        <v>22.38</v>
      </c>
      <c r="S21" s="9">
        <v>23.68</v>
      </c>
      <c r="T21" s="9" t="s">
        <v>1107</v>
      </c>
      <c r="U21" s="9" t="s">
        <v>1108</v>
      </c>
      <c r="V21">
        <v>83</v>
      </c>
      <c r="W21" t="s">
        <v>554</v>
      </c>
      <c r="X21" t="s">
        <v>444</v>
      </c>
    </row>
    <row r="22" spans="1:24" x14ac:dyDescent="0.3">
      <c r="A22" t="s">
        <v>637</v>
      </c>
      <c r="B22" s="9" t="s">
        <v>638</v>
      </c>
      <c r="C22" s="9">
        <v>-1.2729999999999999</v>
      </c>
      <c r="D22" s="9" t="s">
        <v>639</v>
      </c>
      <c r="E22" s="9" t="s">
        <v>640</v>
      </c>
      <c r="F22" s="9">
        <v>-2.6150000000000002</v>
      </c>
      <c r="G22" s="9" t="s">
        <v>641</v>
      </c>
      <c r="H22">
        <v>128</v>
      </c>
      <c r="I22" t="s">
        <v>518</v>
      </c>
      <c r="J22" t="s">
        <v>441</v>
      </c>
      <c r="L22" t="s">
        <v>637</v>
      </c>
      <c r="M22" s="9" t="s">
        <v>1109</v>
      </c>
      <c r="N22" s="9" t="s">
        <v>1110</v>
      </c>
      <c r="O22" s="9" t="s">
        <v>1111</v>
      </c>
      <c r="P22" s="9" t="s">
        <v>1112</v>
      </c>
      <c r="Q22" s="9" t="s">
        <v>1113</v>
      </c>
      <c r="R22" s="9" t="s">
        <v>1114</v>
      </c>
      <c r="S22" s="9" t="s">
        <v>1115</v>
      </c>
      <c r="T22" s="9" t="s">
        <v>1116</v>
      </c>
      <c r="U22" s="9">
        <v>0.2107</v>
      </c>
      <c r="V22">
        <v>128</v>
      </c>
      <c r="W22" t="s">
        <v>518</v>
      </c>
      <c r="X22" t="s">
        <v>441</v>
      </c>
    </row>
    <row r="23" spans="1:24" x14ac:dyDescent="0.3">
      <c r="A23" t="s">
        <v>464</v>
      </c>
      <c r="B23" s="9">
        <v>0.14319999999999999</v>
      </c>
      <c r="C23" s="9">
        <v>1.403</v>
      </c>
      <c r="D23" s="9">
        <v>-2</v>
      </c>
      <c r="E23" s="9">
        <v>-8.9030000000000005</v>
      </c>
      <c r="F23" s="9" t="s">
        <v>642</v>
      </c>
      <c r="G23" s="9" t="s">
        <v>643</v>
      </c>
      <c r="H23">
        <v>193</v>
      </c>
      <c r="I23" t="s">
        <v>519</v>
      </c>
      <c r="J23" t="s">
        <v>445</v>
      </c>
      <c r="L23" t="s">
        <v>464</v>
      </c>
      <c r="M23" s="9">
        <v>-1.536</v>
      </c>
      <c r="N23" s="9" t="s">
        <v>1117</v>
      </c>
      <c r="O23" s="9" t="s">
        <v>1118</v>
      </c>
      <c r="P23" s="9" t="s">
        <v>1119</v>
      </c>
      <c r="Q23" s="9" t="s">
        <v>1120</v>
      </c>
      <c r="R23" s="9" t="s">
        <v>1121</v>
      </c>
      <c r="S23" s="9" t="s">
        <v>1122</v>
      </c>
      <c r="T23" s="9" t="s">
        <v>1123</v>
      </c>
      <c r="U23" s="9" t="s">
        <v>1108</v>
      </c>
      <c r="V23">
        <v>193</v>
      </c>
      <c r="W23" t="s">
        <v>519</v>
      </c>
      <c r="X23" t="s">
        <v>445</v>
      </c>
    </row>
    <row r="24" spans="1:24" x14ac:dyDescent="0.3">
      <c r="A24" t="s">
        <v>644</v>
      </c>
      <c r="B24" s="9">
        <v>-2.4049999999999998</v>
      </c>
      <c r="C24" s="9" t="s">
        <v>645</v>
      </c>
      <c r="D24" s="9" t="s">
        <v>646</v>
      </c>
      <c r="E24" s="9" t="s">
        <v>647</v>
      </c>
      <c r="F24" s="9">
        <v>-2.665</v>
      </c>
      <c r="G24" s="9" t="s">
        <v>648</v>
      </c>
      <c r="H24">
        <v>85</v>
      </c>
      <c r="I24" t="s">
        <v>516</v>
      </c>
      <c r="J24" t="s">
        <v>504</v>
      </c>
      <c r="L24" t="s">
        <v>644</v>
      </c>
      <c r="M24" s="9">
        <v>-3.835</v>
      </c>
      <c r="N24" s="9" t="s">
        <v>1124</v>
      </c>
      <c r="O24" s="9" t="s">
        <v>1125</v>
      </c>
      <c r="P24" s="9" t="s">
        <v>1126</v>
      </c>
      <c r="Q24" s="9" t="s">
        <v>1127</v>
      </c>
      <c r="R24" s="9" t="s">
        <v>1128</v>
      </c>
      <c r="S24" s="9" t="s">
        <v>1129</v>
      </c>
      <c r="T24" s="9" t="s">
        <v>1082</v>
      </c>
      <c r="U24" s="9">
        <v>0.1308</v>
      </c>
      <c r="V24">
        <v>85</v>
      </c>
      <c r="W24" t="s">
        <v>516</v>
      </c>
      <c r="X24" t="s">
        <v>504</v>
      </c>
    </row>
    <row r="25" spans="1:24" x14ac:dyDescent="0.3">
      <c r="A25" t="s">
        <v>465</v>
      </c>
      <c r="B25" s="9" t="s">
        <v>649</v>
      </c>
      <c r="C25" s="9">
        <v>-1.401</v>
      </c>
      <c r="D25" s="9" t="s">
        <v>650</v>
      </c>
      <c r="E25" s="9" t="s">
        <v>651</v>
      </c>
      <c r="F25" s="9">
        <v>-1.9530000000000001</v>
      </c>
      <c r="G25" s="9" t="s">
        <v>652</v>
      </c>
      <c r="H25">
        <v>128</v>
      </c>
      <c r="I25" t="s">
        <v>518</v>
      </c>
      <c r="J25" t="s">
        <v>441</v>
      </c>
      <c r="L25" t="s">
        <v>465</v>
      </c>
      <c r="M25" s="9" t="s">
        <v>157</v>
      </c>
      <c r="N25" s="9">
        <v>-2.9039999999999999</v>
      </c>
      <c r="O25" s="9">
        <v>-2.9340000000000002</v>
      </c>
      <c r="P25" s="9">
        <v>-17.22</v>
      </c>
      <c r="Q25" s="9">
        <v>0.1704</v>
      </c>
      <c r="R25" s="9" t="s">
        <v>1130</v>
      </c>
      <c r="S25" s="9" t="s">
        <v>1131</v>
      </c>
      <c r="T25" s="9">
        <v>-2.5129999999999999</v>
      </c>
      <c r="U25" s="9" t="s">
        <v>1132</v>
      </c>
      <c r="V25">
        <v>128</v>
      </c>
      <c r="W25" t="s">
        <v>518</v>
      </c>
      <c r="X25" t="s">
        <v>441</v>
      </c>
    </row>
    <row r="26" spans="1:24" x14ac:dyDescent="0.3">
      <c r="A26" t="s">
        <v>466</v>
      </c>
      <c r="B26" s="9" t="s">
        <v>653</v>
      </c>
      <c r="C26" s="9">
        <v>-0.93369999999999997</v>
      </c>
      <c r="D26" s="9" t="s">
        <v>654</v>
      </c>
      <c r="E26" s="9" t="s">
        <v>655</v>
      </c>
      <c r="F26" s="9">
        <v>-2</v>
      </c>
      <c r="G26" s="9" t="s">
        <v>656</v>
      </c>
      <c r="H26">
        <v>200</v>
      </c>
      <c r="I26" t="s">
        <v>521</v>
      </c>
      <c r="J26" t="s">
        <v>441</v>
      </c>
      <c r="L26" t="s">
        <v>466</v>
      </c>
      <c r="M26" s="9">
        <v>-3.1920000000000002</v>
      </c>
      <c r="N26" s="9">
        <v>-2.6469999999999998</v>
      </c>
      <c r="O26" s="9">
        <v>-2.9409999999999998</v>
      </c>
      <c r="P26" s="9">
        <v>-17.399999999999999</v>
      </c>
      <c r="Q26" s="9">
        <v>0.16900000000000001</v>
      </c>
      <c r="R26" s="9">
        <v>9.0589999999999993</v>
      </c>
      <c r="S26" s="9">
        <v>9.4480000000000004</v>
      </c>
      <c r="T26" s="9">
        <v>-2.419</v>
      </c>
      <c r="U26" s="9" t="s">
        <v>1133</v>
      </c>
      <c r="V26">
        <v>200</v>
      </c>
      <c r="W26" t="s">
        <v>521</v>
      </c>
      <c r="X26" t="s">
        <v>441</v>
      </c>
    </row>
    <row r="27" spans="1:24" x14ac:dyDescent="0.3">
      <c r="A27" t="s">
        <v>467</v>
      </c>
      <c r="B27" s="9">
        <v>-2.012</v>
      </c>
      <c r="C27" s="9" t="s">
        <v>657</v>
      </c>
      <c r="D27" s="9" t="s">
        <v>658</v>
      </c>
      <c r="E27" s="9" t="s">
        <v>659</v>
      </c>
      <c r="F27" s="9">
        <v>-2.0179999999999998</v>
      </c>
      <c r="G27" s="9" t="s">
        <v>660</v>
      </c>
      <c r="H27">
        <v>200</v>
      </c>
      <c r="I27" t="s">
        <v>521</v>
      </c>
      <c r="J27" t="s">
        <v>441</v>
      </c>
      <c r="L27" t="s">
        <v>467</v>
      </c>
      <c r="M27" s="9">
        <v>-2.798</v>
      </c>
      <c r="N27" s="9">
        <v>-2.169</v>
      </c>
      <c r="O27" s="9" t="s">
        <v>1134</v>
      </c>
      <c r="P27" s="9" t="s">
        <v>1135</v>
      </c>
      <c r="Q27" s="9" t="s">
        <v>1136</v>
      </c>
      <c r="R27" s="9" t="s">
        <v>1137</v>
      </c>
      <c r="S27" s="9" t="s">
        <v>1138</v>
      </c>
      <c r="T27" s="9">
        <v>-2.621</v>
      </c>
      <c r="U27" s="9" t="s">
        <v>1034</v>
      </c>
      <c r="V27">
        <v>200</v>
      </c>
      <c r="W27" t="s">
        <v>521</v>
      </c>
      <c r="X27" t="s">
        <v>441</v>
      </c>
    </row>
    <row r="28" spans="1:24" x14ac:dyDescent="0.3">
      <c r="A28" t="s">
        <v>522</v>
      </c>
      <c r="B28" s="9" t="s">
        <v>591</v>
      </c>
      <c r="C28" s="9" t="s">
        <v>661</v>
      </c>
      <c r="D28" s="9">
        <v>-2.516</v>
      </c>
      <c r="E28" s="9" t="s">
        <v>662</v>
      </c>
      <c r="F28" s="9">
        <v>-2.3879999999999999</v>
      </c>
      <c r="G28" s="9" t="s">
        <v>663</v>
      </c>
      <c r="H28">
        <v>93</v>
      </c>
      <c r="I28" t="s">
        <v>523</v>
      </c>
      <c r="J28" t="s">
        <v>504</v>
      </c>
      <c r="L28" t="s">
        <v>522</v>
      </c>
      <c r="M28" s="9">
        <v>-3.7669999999999999</v>
      </c>
      <c r="N28" s="9">
        <v>-2.702</v>
      </c>
      <c r="O28" s="9">
        <v>-2.246</v>
      </c>
      <c r="P28" s="9">
        <v>-10.130000000000001</v>
      </c>
      <c r="Q28" s="9">
        <v>0.2218</v>
      </c>
      <c r="R28" s="9">
        <v>11.34</v>
      </c>
      <c r="S28" s="9">
        <v>11.5</v>
      </c>
      <c r="T28" s="9" t="s">
        <v>1139</v>
      </c>
      <c r="U28" s="9" t="s">
        <v>1140</v>
      </c>
      <c r="V28">
        <v>93</v>
      </c>
      <c r="W28" t="s">
        <v>523</v>
      </c>
      <c r="X28" t="s">
        <v>504</v>
      </c>
    </row>
    <row r="29" spans="1:24" x14ac:dyDescent="0.3">
      <c r="A29" t="s">
        <v>468</v>
      </c>
      <c r="B29" s="9">
        <v>-1.919</v>
      </c>
      <c r="C29" s="9">
        <v>-1.4450000000000001</v>
      </c>
      <c r="D29" s="9">
        <v>-1.919</v>
      </c>
      <c r="E29" s="9">
        <v>-7.04</v>
      </c>
      <c r="F29" s="9">
        <v>-2.323</v>
      </c>
      <c r="G29" s="9" t="s">
        <v>664</v>
      </c>
      <c r="H29">
        <v>216</v>
      </c>
      <c r="I29" t="s">
        <v>524</v>
      </c>
      <c r="J29" t="s">
        <v>441</v>
      </c>
      <c r="L29" t="s">
        <v>468</v>
      </c>
      <c r="M29" s="9">
        <v>-3.9</v>
      </c>
      <c r="N29" s="9">
        <v>-2.5259999999999998</v>
      </c>
      <c r="O29" s="9">
        <v>-2.3130000000000002</v>
      </c>
      <c r="P29" s="9">
        <v>-10.7</v>
      </c>
      <c r="Q29" s="9">
        <v>0.21609999999999999</v>
      </c>
      <c r="R29" s="9">
        <v>9.1859999999999999</v>
      </c>
      <c r="S29" s="9">
        <v>9.2859999999999996</v>
      </c>
      <c r="T29" s="9" t="s">
        <v>1141</v>
      </c>
      <c r="U29" s="9" t="s">
        <v>1142</v>
      </c>
      <c r="V29">
        <v>216</v>
      </c>
      <c r="W29" t="s">
        <v>524</v>
      </c>
      <c r="X29" t="s">
        <v>441</v>
      </c>
    </row>
    <row r="30" spans="1:24" x14ac:dyDescent="0.3">
      <c r="A30" t="s">
        <v>469</v>
      </c>
      <c r="B30" s="9">
        <v>-1.919</v>
      </c>
      <c r="C30" s="9" t="s">
        <v>665</v>
      </c>
      <c r="D30" s="9" t="s">
        <v>666</v>
      </c>
      <c r="E30" s="9" t="s">
        <v>667</v>
      </c>
      <c r="F30" s="9">
        <v>-1.9890000000000001</v>
      </c>
      <c r="G30" s="9" t="s">
        <v>668</v>
      </c>
      <c r="H30">
        <v>196</v>
      </c>
      <c r="I30" t="s">
        <v>525</v>
      </c>
      <c r="J30" t="s">
        <v>441</v>
      </c>
      <c r="L30" t="s">
        <v>469</v>
      </c>
      <c r="M30" s="9">
        <v>-2.68</v>
      </c>
      <c r="N30" s="9">
        <v>-1.9930000000000001</v>
      </c>
      <c r="O30" s="9">
        <v>-2.9510000000000001</v>
      </c>
      <c r="P30" s="9">
        <v>-17.420000000000002</v>
      </c>
      <c r="Q30" s="9">
        <v>0.1694</v>
      </c>
      <c r="R30" s="9">
        <v>9.5510000000000002</v>
      </c>
      <c r="S30" s="9">
        <v>9.7230000000000008</v>
      </c>
      <c r="T30" s="9" t="s">
        <v>1143</v>
      </c>
      <c r="U30" s="9" t="s">
        <v>1144</v>
      </c>
      <c r="V30">
        <v>196</v>
      </c>
      <c r="W30" t="s">
        <v>525</v>
      </c>
      <c r="X30" t="s">
        <v>441</v>
      </c>
    </row>
    <row r="31" spans="1:24" x14ac:dyDescent="0.3">
      <c r="A31" t="s">
        <v>526</v>
      </c>
      <c r="B31" s="9">
        <v>-1.4470000000000001</v>
      </c>
      <c r="C31" s="9">
        <v>-0.95840000000000003</v>
      </c>
      <c r="D31" s="9" t="s">
        <v>669</v>
      </c>
      <c r="E31" s="9" t="s">
        <v>670</v>
      </c>
      <c r="F31" s="9">
        <v>-0.80120000000000002</v>
      </c>
      <c r="G31" s="9" t="s">
        <v>671</v>
      </c>
      <c r="H31">
        <v>173</v>
      </c>
      <c r="I31" t="s">
        <v>519</v>
      </c>
      <c r="J31" t="s">
        <v>504</v>
      </c>
      <c r="L31" t="s">
        <v>526</v>
      </c>
      <c r="M31" s="9" t="s">
        <v>1145</v>
      </c>
      <c r="N31" s="9" t="s">
        <v>153</v>
      </c>
      <c r="O31" s="9" t="s">
        <v>1146</v>
      </c>
      <c r="P31" s="9" t="s">
        <v>1147</v>
      </c>
      <c r="Q31" s="9" t="s">
        <v>1148</v>
      </c>
      <c r="R31" s="9" t="s">
        <v>1149</v>
      </c>
      <c r="S31" s="9" t="s">
        <v>1149</v>
      </c>
      <c r="T31" s="9" t="s">
        <v>1150</v>
      </c>
      <c r="U31" s="9" t="s">
        <v>1151</v>
      </c>
      <c r="V31">
        <v>173</v>
      </c>
      <c r="W31" t="s">
        <v>519</v>
      </c>
      <c r="X31" t="s">
        <v>504</v>
      </c>
    </row>
    <row r="32" spans="1:24" x14ac:dyDescent="0.3">
      <c r="A32" t="s">
        <v>672</v>
      </c>
      <c r="B32" s="9">
        <v>-0.97030000000000005</v>
      </c>
      <c r="C32" s="9">
        <v>-0.94169999999999998</v>
      </c>
      <c r="D32" s="9" t="s">
        <v>673</v>
      </c>
      <c r="E32" s="9" t="s">
        <v>674</v>
      </c>
      <c r="F32" s="9">
        <v>-1.486</v>
      </c>
      <c r="G32" s="9" t="s">
        <v>675</v>
      </c>
      <c r="H32">
        <v>85</v>
      </c>
      <c r="I32" t="s">
        <v>516</v>
      </c>
      <c r="J32" t="s">
        <v>504</v>
      </c>
      <c r="L32" t="s">
        <v>1152</v>
      </c>
      <c r="M32" s="9" t="s">
        <v>1153</v>
      </c>
      <c r="N32" s="9">
        <v>-1.4970000000000001</v>
      </c>
      <c r="O32" s="9">
        <v>-3.085</v>
      </c>
      <c r="P32" s="9">
        <v>-19.059999999999999</v>
      </c>
      <c r="Q32" s="9">
        <v>0.16189999999999999</v>
      </c>
      <c r="R32" s="9">
        <v>8.7100000000000009</v>
      </c>
      <c r="S32" s="9">
        <v>8.8190000000000008</v>
      </c>
      <c r="T32" s="9" t="s">
        <v>1154</v>
      </c>
      <c r="U32" s="9" t="s">
        <v>1155</v>
      </c>
      <c r="V32">
        <v>85</v>
      </c>
      <c r="W32" t="s">
        <v>516</v>
      </c>
      <c r="X32" t="s">
        <v>504</v>
      </c>
    </row>
    <row r="33" spans="1:24" x14ac:dyDescent="0.3">
      <c r="A33" t="s">
        <v>470</v>
      </c>
      <c r="B33" s="9">
        <v>-2.335</v>
      </c>
      <c r="C33" s="9">
        <v>-1.7110000000000001</v>
      </c>
      <c r="D33" s="9" t="s">
        <v>676</v>
      </c>
      <c r="E33" s="9" t="s">
        <v>677</v>
      </c>
      <c r="F33" s="9">
        <v>-2.3740000000000001</v>
      </c>
      <c r="G33" s="9" t="s">
        <v>678</v>
      </c>
      <c r="H33">
        <v>141</v>
      </c>
      <c r="I33" t="s">
        <v>528</v>
      </c>
      <c r="J33" t="s">
        <v>441</v>
      </c>
      <c r="L33" t="s">
        <v>470</v>
      </c>
      <c r="M33" s="9">
        <v>-4.4029999999999996</v>
      </c>
      <c r="N33" s="9" t="s">
        <v>1156</v>
      </c>
      <c r="O33" s="9" t="s">
        <v>1157</v>
      </c>
      <c r="P33" s="9" t="s">
        <v>1158</v>
      </c>
      <c r="Q33" s="9" t="s">
        <v>1159</v>
      </c>
      <c r="R33" s="9" t="s">
        <v>1160</v>
      </c>
      <c r="S33" s="9">
        <v>7.8760000000000003</v>
      </c>
      <c r="T33" s="9" t="s">
        <v>1161</v>
      </c>
      <c r="U33" s="9" t="s">
        <v>1162</v>
      </c>
      <c r="V33">
        <v>141</v>
      </c>
      <c r="W33" t="s">
        <v>528</v>
      </c>
      <c r="X33" t="s">
        <v>441</v>
      </c>
    </row>
    <row r="34" spans="1:24" x14ac:dyDescent="0.3">
      <c r="A34" t="s">
        <v>471</v>
      </c>
      <c r="B34" s="9" t="s">
        <v>133</v>
      </c>
      <c r="C34" s="9" t="s">
        <v>679</v>
      </c>
      <c r="D34" s="9" t="s">
        <v>680</v>
      </c>
      <c r="E34" s="9" t="s">
        <v>681</v>
      </c>
      <c r="F34" s="9">
        <v>-2.605</v>
      </c>
      <c r="G34" s="9" t="s">
        <v>682</v>
      </c>
      <c r="H34">
        <v>196</v>
      </c>
      <c r="I34" t="s">
        <v>525</v>
      </c>
      <c r="J34" t="s">
        <v>441</v>
      </c>
      <c r="L34" t="s">
        <v>471</v>
      </c>
      <c r="M34" s="9">
        <v>-3.8010000000000002</v>
      </c>
      <c r="N34" s="9">
        <v>-2.4289999999999998</v>
      </c>
      <c r="O34" s="9" t="s">
        <v>125</v>
      </c>
      <c r="P34" s="9" t="s">
        <v>1163</v>
      </c>
      <c r="Q34" s="9" t="s">
        <v>1164</v>
      </c>
      <c r="R34" s="9" t="s">
        <v>1165</v>
      </c>
      <c r="S34" s="9" t="s">
        <v>1166</v>
      </c>
      <c r="T34" s="9" t="s">
        <v>1167</v>
      </c>
      <c r="U34" s="9" t="s">
        <v>1168</v>
      </c>
      <c r="V34">
        <v>196</v>
      </c>
      <c r="W34" t="s">
        <v>525</v>
      </c>
      <c r="X34" t="s">
        <v>441</v>
      </c>
    </row>
    <row r="35" spans="1:24" x14ac:dyDescent="0.3">
      <c r="A35" t="s">
        <v>472</v>
      </c>
      <c r="B35" s="9" t="s">
        <v>683</v>
      </c>
      <c r="C35" s="9" t="s">
        <v>684</v>
      </c>
      <c r="D35" s="9" t="s">
        <v>685</v>
      </c>
      <c r="E35" s="9" t="s">
        <v>686</v>
      </c>
      <c r="F35" s="9" t="s">
        <v>687</v>
      </c>
      <c r="G35" s="9" t="s">
        <v>688</v>
      </c>
      <c r="H35">
        <v>260</v>
      </c>
      <c r="I35" t="s">
        <v>506</v>
      </c>
      <c r="J35" t="s">
        <v>441</v>
      </c>
      <c r="L35" t="s">
        <v>472</v>
      </c>
      <c r="M35" s="9" t="s">
        <v>1169</v>
      </c>
      <c r="N35" s="9" t="s">
        <v>1170</v>
      </c>
      <c r="O35" s="9" t="s">
        <v>1171</v>
      </c>
      <c r="P35" s="9" t="s">
        <v>1172</v>
      </c>
      <c r="Q35" s="9" t="s">
        <v>1173</v>
      </c>
      <c r="R35" s="9" t="s">
        <v>1174</v>
      </c>
      <c r="S35" s="9" t="s">
        <v>1175</v>
      </c>
      <c r="T35" s="9" t="s">
        <v>1176</v>
      </c>
      <c r="U35" s="9" t="s">
        <v>1177</v>
      </c>
      <c r="V35">
        <v>260</v>
      </c>
      <c r="W35" t="s">
        <v>506</v>
      </c>
      <c r="X35" t="s">
        <v>441</v>
      </c>
    </row>
    <row r="36" spans="1:24" x14ac:dyDescent="0.3">
      <c r="A36" t="s">
        <v>473</v>
      </c>
      <c r="B36" s="9" t="s">
        <v>689</v>
      </c>
      <c r="C36" s="9" t="s">
        <v>690</v>
      </c>
      <c r="D36" s="9" t="s">
        <v>691</v>
      </c>
      <c r="E36" s="9" t="s">
        <v>692</v>
      </c>
      <c r="F36" s="9">
        <v>-2.4729999999999999</v>
      </c>
      <c r="G36" s="9" t="s">
        <v>693</v>
      </c>
      <c r="H36">
        <v>176</v>
      </c>
      <c r="I36" t="s">
        <v>529</v>
      </c>
      <c r="J36" t="s">
        <v>441</v>
      </c>
      <c r="L36" t="s">
        <v>473</v>
      </c>
      <c r="M36" s="9">
        <v>-3.3730000000000002</v>
      </c>
      <c r="N36" s="9">
        <v>-1.9650000000000001</v>
      </c>
      <c r="O36" s="9">
        <v>-2.641</v>
      </c>
      <c r="P36" s="9">
        <v>-14.11</v>
      </c>
      <c r="Q36" s="9">
        <v>0.18720000000000001</v>
      </c>
      <c r="R36" s="9">
        <v>7.8330000000000002</v>
      </c>
      <c r="S36" s="9">
        <v>11.88</v>
      </c>
      <c r="T36" s="9" t="s">
        <v>1178</v>
      </c>
      <c r="U36" s="9" t="s">
        <v>1179</v>
      </c>
      <c r="V36">
        <v>176</v>
      </c>
      <c r="W36" t="s">
        <v>529</v>
      </c>
      <c r="X36" t="s">
        <v>441</v>
      </c>
    </row>
    <row r="37" spans="1:24" x14ac:dyDescent="0.3">
      <c r="A37" t="s">
        <v>474</v>
      </c>
      <c r="B37" s="9" t="s">
        <v>694</v>
      </c>
      <c r="C37" s="9" t="s">
        <v>695</v>
      </c>
      <c r="D37" s="9" t="s">
        <v>696</v>
      </c>
      <c r="E37" s="9" t="s">
        <v>697</v>
      </c>
      <c r="F37" s="9" t="s">
        <v>698</v>
      </c>
      <c r="G37" s="9" t="s">
        <v>134</v>
      </c>
      <c r="H37">
        <v>140</v>
      </c>
      <c r="I37" t="s">
        <v>530</v>
      </c>
      <c r="J37" t="s">
        <v>441</v>
      </c>
      <c r="L37" t="s">
        <v>474</v>
      </c>
      <c r="M37" s="9" t="s">
        <v>1180</v>
      </c>
      <c r="N37" s="9" t="s">
        <v>1181</v>
      </c>
      <c r="O37" s="9" t="s">
        <v>1182</v>
      </c>
      <c r="P37" s="9" t="s">
        <v>1183</v>
      </c>
      <c r="Q37" s="9" t="s">
        <v>1184</v>
      </c>
      <c r="R37" s="9" t="s">
        <v>1185</v>
      </c>
      <c r="S37" s="9" t="s">
        <v>1186</v>
      </c>
      <c r="T37" s="9" t="s">
        <v>1187</v>
      </c>
      <c r="U37" s="9">
        <v>0.1101</v>
      </c>
      <c r="V37">
        <v>140</v>
      </c>
      <c r="W37" t="s">
        <v>530</v>
      </c>
      <c r="X37" t="s">
        <v>441</v>
      </c>
    </row>
    <row r="38" spans="1:24" x14ac:dyDescent="0.3">
      <c r="A38" t="s">
        <v>475</v>
      </c>
      <c r="B38" s="9" t="s">
        <v>699</v>
      </c>
      <c r="C38" s="9" t="s">
        <v>700</v>
      </c>
      <c r="D38" s="9" t="s">
        <v>701</v>
      </c>
      <c r="E38" s="9" t="s">
        <v>702</v>
      </c>
      <c r="F38" s="9" t="s">
        <v>703</v>
      </c>
      <c r="G38" s="9" t="s">
        <v>704</v>
      </c>
      <c r="H38">
        <v>212</v>
      </c>
      <c r="I38" t="s">
        <v>531</v>
      </c>
      <c r="J38" t="s">
        <v>441</v>
      </c>
      <c r="L38" t="s">
        <v>475</v>
      </c>
      <c r="M38" s="9" t="s">
        <v>1188</v>
      </c>
      <c r="N38" s="9" t="s">
        <v>1182</v>
      </c>
      <c r="O38" s="9" t="s">
        <v>1189</v>
      </c>
      <c r="P38" s="9" t="s">
        <v>1190</v>
      </c>
      <c r="Q38" s="9" t="s">
        <v>1191</v>
      </c>
      <c r="R38" s="9" t="s">
        <v>1192</v>
      </c>
      <c r="S38" s="9" t="s">
        <v>1193</v>
      </c>
      <c r="T38" s="9" t="s">
        <v>1194</v>
      </c>
      <c r="U38" s="9" t="s">
        <v>1195</v>
      </c>
      <c r="V38">
        <v>212</v>
      </c>
      <c r="W38" t="s">
        <v>531</v>
      </c>
      <c r="X38" t="s">
        <v>441</v>
      </c>
    </row>
    <row r="39" spans="1:24" x14ac:dyDescent="0.3">
      <c r="A39" t="s">
        <v>476</v>
      </c>
      <c r="B39" s="9" t="s">
        <v>705</v>
      </c>
      <c r="C39" s="9" t="s">
        <v>706</v>
      </c>
      <c r="D39" s="9" t="s">
        <v>135</v>
      </c>
      <c r="E39" s="9" t="s">
        <v>707</v>
      </c>
      <c r="F39" s="9" t="s">
        <v>118</v>
      </c>
      <c r="G39" s="9" t="s">
        <v>708</v>
      </c>
      <c r="H39">
        <v>220</v>
      </c>
      <c r="I39" t="s">
        <v>507</v>
      </c>
      <c r="J39" t="s">
        <v>441</v>
      </c>
      <c r="L39" t="s">
        <v>476</v>
      </c>
      <c r="M39" s="9">
        <v>-4.1639999999999997</v>
      </c>
      <c r="N39" s="9" t="s">
        <v>1196</v>
      </c>
      <c r="O39" s="9" t="s">
        <v>1197</v>
      </c>
      <c r="P39" s="9" t="s">
        <v>1198</v>
      </c>
      <c r="Q39" s="9" t="s">
        <v>1199</v>
      </c>
      <c r="R39" s="9" t="s">
        <v>1200</v>
      </c>
      <c r="S39" s="9" t="s">
        <v>1201</v>
      </c>
      <c r="T39" s="9" t="s">
        <v>1202</v>
      </c>
      <c r="U39" s="9" t="s">
        <v>1203</v>
      </c>
      <c r="V39">
        <v>220</v>
      </c>
      <c r="W39" t="s">
        <v>507</v>
      </c>
      <c r="X39" t="s">
        <v>441</v>
      </c>
    </row>
    <row r="40" spans="1:24" x14ac:dyDescent="0.3">
      <c r="A40" t="s">
        <v>477</v>
      </c>
      <c r="B40" s="9" t="s">
        <v>709</v>
      </c>
      <c r="C40" s="9" t="s">
        <v>710</v>
      </c>
      <c r="D40" s="9" t="s">
        <v>709</v>
      </c>
      <c r="E40" s="9" t="s">
        <v>711</v>
      </c>
      <c r="F40" s="9" t="s">
        <v>712</v>
      </c>
      <c r="G40" s="9" t="s">
        <v>713</v>
      </c>
      <c r="H40">
        <v>193</v>
      </c>
      <c r="I40" t="s">
        <v>519</v>
      </c>
      <c r="J40" t="s">
        <v>445</v>
      </c>
      <c r="L40" t="s">
        <v>477</v>
      </c>
      <c r="M40" s="9">
        <v>-4.53</v>
      </c>
      <c r="N40" s="9" t="s">
        <v>1204</v>
      </c>
      <c r="O40" s="9" t="s">
        <v>1205</v>
      </c>
      <c r="P40" s="9" t="s">
        <v>1206</v>
      </c>
      <c r="Q40" s="9" t="s">
        <v>1207</v>
      </c>
      <c r="R40" s="9" t="s">
        <v>1208</v>
      </c>
      <c r="S40" s="9" t="s">
        <v>1209</v>
      </c>
      <c r="T40" s="9" t="s">
        <v>1210</v>
      </c>
      <c r="U40" s="9">
        <v>0.27910000000000001</v>
      </c>
      <c r="V40">
        <v>193</v>
      </c>
      <c r="W40" t="s">
        <v>519</v>
      </c>
      <c r="X40" t="s">
        <v>445</v>
      </c>
    </row>
    <row r="41" spans="1:24" x14ac:dyDescent="0.3">
      <c r="A41" t="s">
        <v>532</v>
      </c>
      <c r="B41" s="9" t="s">
        <v>714</v>
      </c>
      <c r="C41" s="9">
        <v>-1.3480000000000001</v>
      </c>
      <c r="D41" s="9" t="s">
        <v>715</v>
      </c>
      <c r="E41" s="9" t="s">
        <v>716</v>
      </c>
      <c r="F41" s="9">
        <v>-1.9179999999999999</v>
      </c>
      <c r="G41" s="9" t="s">
        <v>717</v>
      </c>
      <c r="H41">
        <v>101</v>
      </c>
      <c r="I41" t="s">
        <v>510</v>
      </c>
      <c r="J41" t="s">
        <v>504</v>
      </c>
      <c r="L41" t="s">
        <v>532</v>
      </c>
      <c r="M41" s="9">
        <v>-3.4</v>
      </c>
      <c r="N41" s="9">
        <v>-2.8769999999999998</v>
      </c>
      <c r="O41" s="9" t="s">
        <v>1211</v>
      </c>
      <c r="P41" s="9" t="s">
        <v>1212</v>
      </c>
      <c r="Q41" s="9" t="s">
        <v>1213</v>
      </c>
      <c r="R41" s="9" t="s">
        <v>1214</v>
      </c>
      <c r="S41" s="9" t="s">
        <v>1215</v>
      </c>
      <c r="T41" s="9">
        <v>-2.6549999999999998</v>
      </c>
      <c r="U41" s="9">
        <v>6.9449999999999998E-2</v>
      </c>
      <c r="V41">
        <v>101</v>
      </c>
      <c r="W41" t="s">
        <v>510</v>
      </c>
      <c r="X41" t="s">
        <v>504</v>
      </c>
    </row>
    <row r="42" spans="1:24" x14ac:dyDescent="0.3">
      <c r="A42" t="s">
        <v>718</v>
      </c>
      <c r="B42" s="9">
        <v>-2.2120000000000002</v>
      </c>
      <c r="C42" s="9" t="s">
        <v>719</v>
      </c>
      <c r="D42" s="9" t="s">
        <v>720</v>
      </c>
      <c r="E42" s="9" t="s">
        <v>721</v>
      </c>
      <c r="F42" s="9" t="s">
        <v>722</v>
      </c>
      <c r="G42" s="9" t="s">
        <v>723</v>
      </c>
      <c r="H42">
        <v>96</v>
      </c>
      <c r="I42" t="s">
        <v>525</v>
      </c>
      <c r="J42" t="s">
        <v>441</v>
      </c>
      <c r="L42" t="s">
        <v>962</v>
      </c>
      <c r="M42" s="9">
        <v>-4.29</v>
      </c>
      <c r="N42" s="9" t="s">
        <v>1216</v>
      </c>
      <c r="O42" s="9" t="s">
        <v>1217</v>
      </c>
      <c r="P42" s="9" t="s">
        <v>1218</v>
      </c>
      <c r="Q42" s="9" t="s">
        <v>1219</v>
      </c>
      <c r="R42" s="9" t="s">
        <v>1220</v>
      </c>
      <c r="S42" s="9" t="s">
        <v>1221</v>
      </c>
      <c r="T42" s="9" t="s">
        <v>1222</v>
      </c>
      <c r="U42" s="9" t="s">
        <v>1223</v>
      </c>
      <c r="V42">
        <v>196</v>
      </c>
      <c r="W42" t="s">
        <v>525</v>
      </c>
      <c r="X42" t="s">
        <v>441</v>
      </c>
    </row>
    <row r="43" spans="1:24" x14ac:dyDescent="0.3">
      <c r="A43" t="s">
        <v>724</v>
      </c>
      <c r="B43" s="9" t="s">
        <v>725</v>
      </c>
      <c r="C43" s="9" t="s">
        <v>726</v>
      </c>
      <c r="D43" s="9" t="s">
        <v>725</v>
      </c>
      <c r="E43" s="9" t="s">
        <v>727</v>
      </c>
      <c r="F43" s="9">
        <v>-1.627</v>
      </c>
      <c r="G43" s="9">
        <v>0.221</v>
      </c>
      <c r="H43">
        <v>116</v>
      </c>
      <c r="I43" t="s">
        <v>518</v>
      </c>
      <c r="J43" t="s">
        <v>443</v>
      </c>
      <c r="L43" t="s">
        <v>724</v>
      </c>
      <c r="M43" s="9" t="s">
        <v>1224</v>
      </c>
      <c r="N43" s="9" t="s">
        <v>1225</v>
      </c>
      <c r="O43" s="9" t="s">
        <v>1226</v>
      </c>
      <c r="P43" s="9" t="s">
        <v>1227</v>
      </c>
      <c r="Q43" s="9" t="s">
        <v>1228</v>
      </c>
      <c r="R43" s="9" t="s">
        <v>1229</v>
      </c>
      <c r="S43" s="9" t="s">
        <v>1230</v>
      </c>
      <c r="T43" s="9" t="s">
        <v>1231</v>
      </c>
      <c r="U43" s="9" t="s">
        <v>1232</v>
      </c>
      <c r="V43">
        <v>116</v>
      </c>
      <c r="W43" t="s">
        <v>518</v>
      </c>
      <c r="X43" t="s">
        <v>443</v>
      </c>
    </row>
    <row r="44" spans="1:24" x14ac:dyDescent="0.3">
      <c r="A44" t="s">
        <v>479</v>
      </c>
      <c r="B44" s="9" t="s">
        <v>728</v>
      </c>
      <c r="C44" s="9">
        <v>-0.80740000000000001</v>
      </c>
      <c r="D44" s="9" t="s">
        <v>729</v>
      </c>
      <c r="E44" s="9" t="s">
        <v>730</v>
      </c>
      <c r="F44" s="9">
        <v>-1.488</v>
      </c>
      <c r="G44" s="9" t="s">
        <v>731</v>
      </c>
      <c r="H44">
        <v>128</v>
      </c>
      <c r="I44" t="s">
        <v>518</v>
      </c>
      <c r="J44" t="s">
        <v>441</v>
      </c>
      <c r="L44" t="s">
        <v>479</v>
      </c>
      <c r="M44" s="9">
        <v>-4.3029999999999999</v>
      </c>
      <c r="N44" s="9" t="s">
        <v>1233</v>
      </c>
      <c r="O44" s="9">
        <v>-2.5670000000000002</v>
      </c>
      <c r="P44" s="9">
        <v>-13.21</v>
      </c>
      <c r="Q44" s="9">
        <v>0.19439999999999999</v>
      </c>
      <c r="R44" s="9">
        <v>9.5340000000000007</v>
      </c>
      <c r="S44" s="9">
        <v>9.6639999999999997</v>
      </c>
      <c r="T44" s="9">
        <v>-1.7929999999999999</v>
      </c>
      <c r="U44" s="9" t="s">
        <v>1234</v>
      </c>
      <c r="V44">
        <v>128</v>
      </c>
      <c r="W44" t="s">
        <v>518</v>
      </c>
      <c r="X44" t="s">
        <v>441</v>
      </c>
    </row>
    <row r="45" spans="1:24" x14ac:dyDescent="0.3">
      <c r="A45" t="s">
        <v>480</v>
      </c>
      <c r="B45" s="9">
        <v>-1.8089999999999999</v>
      </c>
      <c r="C45" s="9">
        <v>-1.33</v>
      </c>
      <c r="D45" s="9" t="s">
        <v>732</v>
      </c>
      <c r="E45" s="9" t="s">
        <v>733</v>
      </c>
      <c r="F45" s="9">
        <v>-1.4910000000000001</v>
      </c>
      <c r="G45" s="9" t="s">
        <v>734</v>
      </c>
      <c r="H45">
        <v>128</v>
      </c>
      <c r="I45" t="s">
        <v>518</v>
      </c>
      <c r="J45" t="s">
        <v>441</v>
      </c>
      <c r="L45" t="s">
        <v>480</v>
      </c>
      <c r="M45" s="9" t="s">
        <v>1235</v>
      </c>
      <c r="N45" s="9" t="s">
        <v>1236</v>
      </c>
      <c r="O45" s="9" t="s">
        <v>1237</v>
      </c>
      <c r="P45" s="9" t="s">
        <v>1238</v>
      </c>
      <c r="Q45" s="9" t="s">
        <v>1239</v>
      </c>
      <c r="R45" s="9" t="s">
        <v>1240</v>
      </c>
      <c r="S45" s="9" t="s">
        <v>1241</v>
      </c>
      <c r="T45" s="9">
        <v>-1.9139999999999999</v>
      </c>
      <c r="U45" s="9" t="s">
        <v>1242</v>
      </c>
      <c r="V45">
        <v>128</v>
      </c>
      <c r="W45" t="s">
        <v>518</v>
      </c>
      <c r="X45" t="s">
        <v>441</v>
      </c>
    </row>
    <row r="46" spans="1:24" x14ac:dyDescent="0.3">
      <c r="A46" t="s">
        <v>481</v>
      </c>
      <c r="B46" s="9">
        <v>-2.13</v>
      </c>
      <c r="C46" s="9">
        <v>-0.75880000000000003</v>
      </c>
      <c r="D46" s="9" t="s">
        <v>735</v>
      </c>
      <c r="E46" s="9" t="s">
        <v>736</v>
      </c>
      <c r="F46" s="9">
        <v>-1.3480000000000001</v>
      </c>
      <c r="G46" s="9" t="s">
        <v>737</v>
      </c>
      <c r="H46">
        <v>120</v>
      </c>
      <c r="I46" t="s">
        <v>510</v>
      </c>
      <c r="J46" t="s">
        <v>441</v>
      </c>
      <c r="L46" t="s">
        <v>481</v>
      </c>
      <c r="M46" s="9" t="s">
        <v>1243</v>
      </c>
      <c r="N46" s="9" t="s">
        <v>1244</v>
      </c>
      <c r="O46" s="9" t="s">
        <v>1245</v>
      </c>
      <c r="P46" s="9" t="s">
        <v>1246</v>
      </c>
      <c r="Q46" s="9" t="s">
        <v>1247</v>
      </c>
      <c r="R46" s="9" t="s">
        <v>1248</v>
      </c>
      <c r="S46" s="9" t="s">
        <v>1249</v>
      </c>
      <c r="T46" s="9" t="s">
        <v>1250</v>
      </c>
      <c r="U46" s="9">
        <v>5.3719999999999997E-2</v>
      </c>
      <c r="V46">
        <v>120</v>
      </c>
      <c r="W46" t="s">
        <v>510</v>
      </c>
      <c r="X46" t="s">
        <v>441</v>
      </c>
    </row>
    <row r="47" spans="1:24" x14ac:dyDescent="0.3">
      <c r="A47" t="s">
        <v>738</v>
      </c>
      <c r="B47" s="9" t="s">
        <v>739</v>
      </c>
      <c r="C47" s="9">
        <v>-1.107</v>
      </c>
      <c r="D47" s="9" t="s">
        <v>740</v>
      </c>
      <c r="E47" s="9" t="s">
        <v>741</v>
      </c>
      <c r="F47" s="9">
        <v>-2.6160000000000001</v>
      </c>
      <c r="G47" s="9">
        <v>0.10249999999999999</v>
      </c>
      <c r="H47">
        <v>55</v>
      </c>
      <c r="I47" t="s">
        <v>556</v>
      </c>
      <c r="J47" t="s">
        <v>444</v>
      </c>
      <c r="L47" t="s">
        <v>972</v>
      </c>
      <c r="M47" s="9" t="s">
        <v>1251</v>
      </c>
      <c r="N47" s="9" t="s">
        <v>1252</v>
      </c>
      <c r="O47" s="9">
        <v>-2.65</v>
      </c>
      <c r="P47" s="9">
        <v>-14.39</v>
      </c>
      <c r="Q47" s="9">
        <v>0.18410000000000001</v>
      </c>
      <c r="R47" s="9">
        <v>8.3919999999999995</v>
      </c>
      <c r="S47" s="9">
        <v>9.0299999999999994</v>
      </c>
      <c r="T47" s="9" t="s">
        <v>1253</v>
      </c>
      <c r="U47" s="9">
        <v>5.5219999999999998E-2</v>
      </c>
      <c r="V47">
        <v>55</v>
      </c>
      <c r="W47" t="s">
        <v>556</v>
      </c>
      <c r="X47" t="s">
        <v>444</v>
      </c>
    </row>
    <row r="48" spans="1:24" x14ac:dyDescent="0.3">
      <c r="A48" t="s">
        <v>533</v>
      </c>
      <c r="B48" s="9">
        <v>-1.0580000000000001</v>
      </c>
      <c r="C48" s="9">
        <v>-0.7198</v>
      </c>
      <c r="D48" s="9">
        <v>-1.46</v>
      </c>
      <c r="E48" s="9">
        <v>-4.2130000000000001</v>
      </c>
      <c r="F48" s="9">
        <v>-2.5579999999999998</v>
      </c>
      <c r="G48" s="9" t="s">
        <v>742</v>
      </c>
      <c r="H48">
        <v>85</v>
      </c>
      <c r="I48" t="s">
        <v>516</v>
      </c>
      <c r="J48" t="s">
        <v>504</v>
      </c>
      <c r="L48" t="s">
        <v>533</v>
      </c>
      <c r="M48" s="9">
        <v>-3.3140000000000001</v>
      </c>
      <c r="N48" s="9">
        <v>-2.4169999999999998</v>
      </c>
      <c r="O48" s="9">
        <v>-1.6739999999999999</v>
      </c>
      <c r="P48" s="9">
        <v>-5.9180000000000001</v>
      </c>
      <c r="Q48" s="9">
        <v>0.2828</v>
      </c>
      <c r="R48" s="9">
        <v>26.88</v>
      </c>
      <c r="S48" s="9">
        <v>29.95</v>
      </c>
      <c r="T48" s="9" t="s">
        <v>1254</v>
      </c>
      <c r="U48" s="9" t="s">
        <v>1255</v>
      </c>
      <c r="V48">
        <v>85</v>
      </c>
      <c r="W48" t="s">
        <v>516</v>
      </c>
      <c r="X48" t="s">
        <v>504</v>
      </c>
    </row>
    <row r="49" spans="1:24" x14ac:dyDescent="0.3">
      <c r="A49" t="s">
        <v>557</v>
      </c>
      <c r="B49" s="9">
        <v>-1.931</v>
      </c>
      <c r="C49" s="9">
        <v>-1.8149999999999999</v>
      </c>
      <c r="D49" s="9" t="s">
        <v>117</v>
      </c>
      <c r="E49" s="9" t="s">
        <v>743</v>
      </c>
      <c r="F49" s="9">
        <v>-2.1429999999999998</v>
      </c>
      <c r="G49" s="9" t="s">
        <v>744</v>
      </c>
      <c r="H49">
        <v>83</v>
      </c>
      <c r="I49" t="s">
        <v>554</v>
      </c>
      <c r="J49" t="s">
        <v>444</v>
      </c>
      <c r="L49" t="s">
        <v>557</v>
      </c>
      <c r="M49" s="9">
        <v>-3.5129999999999999</v>
      </c>
      <c r="N49" s="9">
        <v>-2.8820000000000001</v>
      </c>
      <c r="O49" s="9">
        <v>-2.798</v>
      </c>
      <c r="P49" s="9">
        <v>-15.7</v>
      </c>
      <c r="Q49" s="9">
        <v>0.1782</v>
      </c>
      <c r="R49" s="9">
        <v>8.0519999999999996</v>
      </c>
      <c r="S49" s="9">
        <v>9.4320000000000004</v>
      </c>
      <c r="T49" s="9">
        <v>-2.6269999999999998</v>
      </c>
      <c r="U49" s="9" t="s">
        <v>1256</v>
      </c>
      <c r="V49">
        <v>83</v>
      </c>
      <c r="W49" t="s">
        <v>554</v>
      </c>
      <c r="X49" t="s">
        <v>444</v>
      </c>
    </row>
    <row r="50" spans="1:24" x14ac:dyDescent="0.3">
      <c r="A50" t="s">
        <v>534</v>
      </c>
      <c r="B50" s="9">
        <v>-1.5960000000000001</v>
      </c>
      <c r="C50" s="9">
        <v>-1.2949999999999999</v>
      </c>
      <c r="D50" s="9" t="s">
        <v>745</v>
      </c>
      <c r="E50" s="9" t="s">
        <v>114</v>
      </c>
      <c r="F50" s="9">
        <v>-1.6659999999999999</v>
      </c>
      <c r="G50" s="9" t="s">
        <v>746</v>
      </c>
      <c r="H50">
        <v>81</v>
      </c>
      <c r="I50" t="s">
        <v>535</v>
      </c>
      <c r="J50" t="s">
        <v>504</v>
      </c>
      <c r="L50" t="s">
        <v>534</v>
      </c>
      <c r="M50" s="9" t="s">
        <v>1257</v>
      </c>
      <c r="N50" s="9">
        <v>-1.927</v>
      </c>
      <c r="O50" s="9">
        <v>-2.831</v>
      </c>
      <c r="P50" s="9">
        <v>-16.18</v>
      </c>
      <c r="Q50" s="9">
        <v>0.17499999999999999</v>
      </c>
      <c r="R50" s="9">
        <v>10.19</v>
      </c>
      <c r="S50" s="9">
        <v>11.52</v>
      </c>
      <c r="T50" s="9" t="s">
        <v>1258</v>
      </c>
      <c r="U50" s="9" t="s">
        <v>1259</v>
      </c>
      <c r="V50">
        <v>81</v>
      </c>
      <c r="W50" t="s">
        <v>535</v>
      </c>
      <c r="X50" t="s">
        <v>504</v>
      </c>
    </row>
    <row r="51" spans="1:24" x14ac:dyDescent="0.3">
      <c r="A51" t="s">
        <v>482</v>
      </c>
      <c r="B51" s="9" t="s">
        <v>747</v>
      </c>
      <c r="C51" s="9" t="s">
        <v>748</v>
      </c>
      <c r="D51" s="9" t="s">
        <v>749</v>
      </c>
      <c r="E51" s="9" t="s">
        <v>750</v>
      </c>
      <c r="F51" s="9" t="s">
        <v>751</v>
      </c>
      <c r="G51" s="9" t="s">
        <v>752</v>
      </c>
      <c r="H51">
        <v>184</v>
      </c>
      <c r="I51" t="s">
        <v>536</v>
      </c>
      <c r="J51" t="s">
        <v>441</v>
      </c>
      <c r="L51" t="s">
        <v>482</v>
      </c>
      <c r="M51" s="9">
        <v>-4.1719999999999997</v>
      </c>
      <c r="N51" s="9" t="s">
        <v>921</v>
      </c>
      <c r="O51" s="9" t="s">
        <v>1260</v>
      </c>
      <c r="P51" s="9" t="s">
        <v>1261</v>
      </c>
      <c r="Q51" s="9" t="s">
        <v>1103</v>
      </c>
      <c r="R51" s="9" t="s">
        <v>1262</v>
      </c>
      <c r="S51" s="9" t="s">
        <v>1263</v>
      </c>
      <c r="T51" s="9" t="s">
        <v>1264</v>
      </c>
      <c r="U51" s="9" t="s">
        <v>1265</v>
      </c>
      <c r="V51">
        <v>184</v>
      </c>
      <c r="W51" t="s">
        <v>536</v>
      </c>
      <c r="X51" t="s">
        <v>441</v>
      </c>
    </row>
    <row r="52" spans="1:24" x14ac:dyDescent="0.3">
      <c r="A52" t="s">
        <v>537</v>
      </c>
      <c r="B52" s="9" t="s">
        <v>753</v>
      </c>
      <c r="C52" s="9" t="s">
        <v>754</v>
      </c>
      <c r="D52" s="9" t="s">
        <v>755</v>
      </c>
      <c r="E52" s="9" t="s">
        <v>756</v>
      </c>
      <c r="F52" s="9" t="s">
        <v>132</v>
      </c>
      <c r="G52" s="9" t="s">
        <v>757</v>
      </c>
      <c r="H52">
        <v>101</v>
      </c>
      <c r="I52" t="s">
        <v>510</v>
      </c>
      <c r="J52" t="s">
        <v>504</v>
      </c>
      <c r="L52" t="s">
        <v>537</v>
      </c>
      <c r="M52" s="9">
        <v>-3.2210000000000001</v>
      </c>
      <c r="N52" s="9">
        <v>-2.7410000000000001</v>
      </c>
      <c r="O52" s="9">
        <v>-2.5649999999999999</v>
      </c>
      <c r="P52" s="9">
        <v>-13.21</v>
      </c>
      <c r="Q52" s="9">
        <v>0.19409999999999999</v>
      </c>
      <c r="R52" s="9">
        <v>12.61</v>
      </c>
      <c r="S52" s="9">
        <v>13.14</v>
      </c>
      <c r="T52" s="9" t="s">
        <v>1266</v>
      </c>
      <c r="U52" s="9" t="s">
        <v>1267</v>
      </c>
      <c r="V52">
        <v>101</v>
      </c>
      <c r="W52" t="s">
        <v>510</v>
      </c>
      <c r="X52" t="s">
        <v>504</v>
      </c>
    </row>
    <row r="53" spans="1:24" x14ac:dyDescent="0.3">
      <c r="A53" t="s">
        <v>558</v>
      </c>
      <c r="B53" s="9" t="s">
        <v>758</v>
      </c>
      <c r="C53" s="9" t="s">
        <v>759</v>
      </c>
      <c r="D53" s="9" t="s">
        <v>758</v>
      </c>
      <c r="E53" s="9" t="s">
        <v>760</v>
      </c>
      <c r="F53" s="9" t="s">
        <v>761</v>
      </c>
      <c r="G53" s="9">
        <v>0.28039999999999998</v>
      </c>
      <c r="H53">
        <v>47</v>
      </c>
      <c r="I53" t="s">
        <v>559</v>
      </c>
      <c r="J53" t="s">
        <v>444</v>
      </c>
      <c r="L53" t="s">
        <v>558</v>
      </c>
      <c r="M53" s="9" t="s">
        <v>1268</v>
      </c>
      <c r="N53" s="9" t="s">
        <v>1269</v>
      </c>
      <c r="O53" s="9">
        <v>-2.5379999999999998</v>
      </c>
      <c r="P53" s="9">
        <v>-13.22</v>
      </c>
      <c r="Q53" s="9">
        <v>0.192</v>
      </c>
      <c r="R53" s="9">
        <v>12.77</v>
      </c>
      <c r="S53" s="9">
        <v>12.82</v>
      </c>
      <c r="T53" s="9" t="s">
        <v>1270</v>
      </c>
      <c r="U53" s="9">
        <v>5.8009999999999999E-2</v>
      </c>
      <c r="V53">
        <v>47</v>
      </c>
      <c r="W53" t="s">
        <v>559</v>
      </c>
      <c r="X53" t="s">
        <v>444</v>
      </c>
    </row>
    <row r="54" spans="1:24" x14ac:dyDescent="0.3">
      <c r="A54" t="s">
        <v>483</v>
      </c>
      <c r="B54" s="9">
        <v>-2.2229999999999999</v>
      </c>
      <c r="C54" s="9">
        <v>-0.96740000000000004</v>
      </c>
      <c r="D54" s="9" t="s">
        <v>762</v>
      </c>
      <c r="E54" s="9" t="s">
        <v>763</v>
      </c>
      <c r="F54" s="9" t="s">
        <v>764</v>
      </c>
      <c r="G54" s="9" t="s">
        <v>765</v>
      </c>
      <c r="H54">
        <v>192</v>
      </c>
      <c r="I54" t="s">
        <v>519</v>
      </c>
      <c r="J54" t="s">
        <v>441</v>
      </c>
      <c r="L54" t="s">
        <v>483</v>
      </c>
      <c r="M54" s="9">
        <v>-4.1740000000000004</v>
      </c>
      <c r="N54" s="9" t="s">
        <v>1271</v>
      </c>
      <c r="O54" s="9" t="s">
        <v>1272</v>
      </c>
      <c r="P54" s="9" t="s">
        <v>1273</v>
      </c>
      <c r="Q54" s="9" t="s">
        <v>1274</v>
      </c>
      <c r="R54" s="9" t="s">
        <v>1275</v>
      </c>
      <c r="S54" s="9" t="s">
        <v>1276</v>
      </c>
      <c r="T54" s="9" t="s">
        <v>1277</v>
      </c>
      <c r="U54" s="9">
        <v>9.1859999999999997E-2</v>
      </c>
      <c r="V54">
        <v>192</v>
      </c>
      <c r="W54" t="s">
        <v>519</v>
      </c>
      <c r="X54" t="s">
        <v>441</v>
      </c>
    </row>
    <row r="55" spans="1:24" x14ac:dyDescent="0.3">
      <c r="A55" t="s">
        <v>766</v>
      </c>
      <c r="B55" s="9" t="s">
        <v>767</v>
      </c>
      <c r="C55" s="9" t="s">
        <v>768</v>
      </c>
      <c r="D55" s="9" t="s">
        <v>767</v>
      </c>
      <c r="E55" s="9" t="s">
        <v>769</v>
      </c>
      <c r="F55" s="9" t="s">
        <v>770</v>
      </c>
      <c r="G55" s="9" t="s">
        <v>771</v>
      </c>
      <c r="H55">
        <v>180</v>
      </c>
      <c r="I55" t="s">
        <v>538</v>
      </c>
      <c r="J55" t="s">
        <v>441</v>
      </c>
      <c r="L55" t="s">
        <v>766</v>
      </c>
      <c r="M55" s="9" t="s">
        <v>1278</v>
      </c>
      <c r="N55" s="9" t="s">
        <v>119</v>
      </c>
      <c r="O55" s="9" t="s">
        <v>1279</v>
      </c>
      <c r="P55" s="9" t="s">
        <v>1280</v>
      </c>
      <c r="Q55" s="9" t="s">
        <v>1281</v>
      </c>
      <c r="R55" s="9" t="s">
        <v>1282</v>
      </c>
      <c r="S55" s="9" t="s">
        <v>1283</v>
      </c>
      <c r="T55" s="9" t="s">
        <v>1284</v>
      </c>
      <c r="U55" s="9" t="s">
        <v>1285</v>
      </c>
      <c r="V55">
        <v>180</v>
      </c>
      <c r="W55" t="s">
        <v>538</v>
      </c>
      <c r="X55" t="s">
        <v>441</v>
      </c>
    </row>
    <row r="56" spans="1:24" x14ac:dyDescent="0.3">
      <c r="A56" t="s">
        <v>485</v>
      </c>
      <c r="B56" s="9" t="s">
        <v>132</v>
      </c>
      <c r="C56" s="9">
        <v>-1.024</v>
      </c>
      <c r="D56" s="9" t="s">
        <v>132</v>
      </c>
      <c r="E56" s="9" t="s">
        <v>772</v>
      </c>
      <c r="F56" s="9" t="s">
        <v>773</v>
      </c>
      <c r="G56" s="9" t="s">
        <v>774</v>
      </c>
      <c r="H56">
        <v>200</v>
      </c>
      <c r="I56" t="s">
        <v>521</v>
      </c>
      <c r="J56" t="s">
        <v>441</v>
      </c>
      <c r="L56" t="s">
        <v>485</v>
      </c>
      <c r="M56" s="9">
        <v>-4.3140000000000001</v>
      </c>
      <c r="N56" s="9" t="s">
        <v>1286</v>
      </c>
      <c r="O56" s="9">
        <v>-2.6890000000000001</v>
      </c>
      <c r="P56" s="9">
        <v>-15.57</v>
      </c>
      <c r="Q56" s="9" t="s">
        <v>1287</v>
      </c>
      <c r="R56" s="9">
        <v>7.2110000000000003</v>
      </c>
      <c r="S56" s="9">
        <v>8.3699999999999992</v>
      </c>
      <c r="T56" s="9" t="s">
        <v>1288</v>
      </c>
      <c r="U56" s="9" t="s">
        <v>1289</v>
      </c>
      <c r="V56">
        <v>200</v>
      </c>
      <c r="W56" t="s">
        <v>521</v>
      </c>
      <c r="X56" t="s">
        <v>441</v>
      </c>
    </row>
    <row r="57" spans="1:24" x14ac:dyDescent="0.3">
      <c r="A57" t="s">
        <v>486</v>
      </c>
      <c r="B57" s="9" t="s">
        <v>775</v>
      </c>
      <c r="C57" s="9" t="s">
        <v>776</v>
      </c>
      <c r="D57" s="9" t="s">
        <v>777</v>
      </c>
      <c r="E57" s="9" t="s">
        <v>778</v>
      </c>
      <c r="F57" s="9">
        <v>-2.3319999999999999</v>
      </c>
      <c r="G57" s="9">
        <v>0.29880000000000001</v>
      </c>
      <c r="H57">
        <v>84</v>
      </c>
      <c r="I57" t="s">
        <v>535</v>
      </c>
      <c r="J57" t="s">
        <v>446</v>
      </c>
      <c r="L57" t="s">
        <v>486</v>
      </c>
      <c r="M57" s="9">
        <v>-4.3659999999999997</v>
      </c>
      <c r="N57" s="9">
        <v>-3.0779999999999998</v>
      </c>
      <c r="O57" s="9" t="s">
        <v>1290</v>
      </c>
      <c r="P57" s="9" t="s">
        <v>1291</v>
      </c>
      <c r="Q57" s="9" t="s">
        <v>1292</v>
      </c>
      <c r="R57" s="9" t="s">
        <v>1293</v>
      </c>
      <c r="S57" s="9" t="s">
        <v>1294</v>
      </c>
      <c r="T57" s="9" t="s">
        <v>1295</v>
      </c>
      <c r="U57" s="9" t="s">
        <v>1296</v>
      </c>
      <c r="V57">
        <v>84</v>
      </c>
      <c r="W57" t="s">
        <v>535</v>
      </c>
      <c r="X57" t="s">
        <v>446</v>
      </c>
    </row>
    <row r="58" spans="1:24" x14ac:dyDescent="0.3">
      <c r="A58" t="s">
        <v>539</v>
      </c>
      <c r="B58" s="9" t="s">
        <v>779</v>
      </c>
      <c r="C58" s="9" t="s">
        <v>780</v>
      </c>
      <c r="D58" s="9" t="s">
        <v>781</v>
      </c>
      <c r="E58" s="9" t="s">
        <v>782</v>
      </c>
      <c r="F58" s="9" t="s">
        <v>783</v>
      </c>
      <c r="G58" s="9" t="s">
        <v>105</v>
      </c>
      <c r="H58">
        <v>165</v>
      </c>
      <c r="I58" t="s">
        <v>536</v>
      </c>
      <c r="J58" t="s">
        <v>504</v>
      </c>
      <c r="L58" t="s">
        <v>539</v>
      </c>
      <c r="M58" s="9" t="s">
        <v>1297</v>
      </c>
      <c r="N58" s="9" t="s">
        <v>1298</v>
      </c>
      <c r="O58" s="9">
        <v>-2.738</v>
      </c>
      <c r="P58" s="9">
        <v>-15.04</v>
      </c>
      <c r="Q58" s="9">
        <v>0.182</v>
      </c>
      <c r="R58" s="9">
        <v>7.548</v>
      </c>
      <c r="S58" s="9">
        <v>8.5009999999999994</v>
      </c>
      <c r="T58" s="9" t="s">
        <v>1299</v>
      </c>
      <c r="U58" s="9" t="s">
        <v>1300</v>
      </c>
      <c r="V58">
        <v>165</v>
      </c>
      <c r="W58" t="s">
        <v>536</v>
      </c>
      <c r="X58" t="s">
        <v>504</v>
      </c>
    </row>
    <row r="59" spans="1:24" x14ac:dyDescent="0.3">
      <c r="A59" t="s">
        <v>540</v>
      </c>
      <c r="B59" s="9">
        <v>-1.9850000000000001</v>
      </c>
      <c r="C59" s="9" t="s">
        <v>784</v>
      </c>
      <c r="D59" s="9" t="s">
        <v>785</v>
      </c>
      <c r="E59" s="9" t="s">
        <v>786</v>
      </c>
      <c r="F59" s="9">
        <v>-2.1589999999999998</v>
      </c>
      <c r="G59" s="9" t="s">
        <v>787</v>
      </c>
      <c r="H59">
        <v>165</v>
      </c>
      <c r="I59" t="s">
        <v>541</v>
      </c>
      <c r="J59" t="s">
        <v>504</v>
      </c>
      <c r="L59" t="s">
        <v>540</v>
      </c>
      <c r="M59" s="9">
        <v>-4.2539999999999996</v>
      </c>
      <c r="N59" s="9">
        <v>-2.403</v>
      </c>
      <c r="O59" s="9" t="s">
        <v>1301</v>
      </c>
      <c r="P59" s="9" t="s">
        <v>1302</v>
      </c>
      <c r="Q59" s="9" t="s">
        <v>1303</v>
      </c>
      <c r="R59" s="9" t="s">
        <v>1304</v>
      </c>
      <c r="S59" s="9" t="s">
        <v>1305</v>
      </c>
      <c r="T59" s="9" t="s">
        <v>1306</v>
      </c>
      <c r="U59" s="9" t="s">
        <v>1307</v>
      </c>
      <c r="V59">
        <v>165</v>
      </c>
      <c r="W59" t="s">
        <v>541</v>
      </c>
      <c r="X59" t="s">
        <v>504</v>
      </c>
    </row>
    <row r="60" spans="1:24" x14ac:dyDescent="0.3">
      <c r="A60" t="s">
        <v>487</v>
      </c>
      <c r="B60" s="9" t="s">
        <v>788</v>
      </c>
      <c r="C60" s="9" t="s">
        <v>789</v>
      </c>
      <c r="D60" s="9" t="s">
        <v>790</v>
      </c>
      <c r="E60" s="9" t="s">
        <v>791</v>
      </c>
      <c r="F60" s="9" t="s">
        <v>792</v>
      </c>
      <c r="G60" s="9" t="s">
        <v>793</v>
      </c>
      <c r="H60">
        <v>160</v>
      </c>
      <c r="I60" t="s">
        <v>503</v>
      </c>
      <c r="J60" t="s">
        <v>441</v>
      </c>
      <c r="L60" t="s">
        <v>487</v>
      </c>
      <c r="M60" s="9" t="s">
        <v>1308</v>
      </c>
      <c r="N60" s="9" t="s">
        <v>1309</v>
      </c>
      <c r="O60" s="9" t="s">
        <v>1310</v>
      </c>
      <c r="P60" s="9" t="s">
        <v>1311</v>
      </c>
      <c r="Q60" s="9" t="s">
        <v>1312</v>
      </c>
      <c r="R60" s="9" t="s">
        <v>1313</v>
      </c>
      <c r="S60" s="9" t="s">
        <v>1314</v>
      </c>
      <c r="T60" s="9" t="s">
        <v>1315</v>
      </c>
      <c r="U60" s="9" t="s">
        <v>1316</v>
      </c>
      <c r="V60">
        <v>160</v>
      </c>
      <c r="W60" t="s">
        <v>503</v>
      </c>
      <c r="X60" t="s">
        <v>441</v>
      </c>
    </row>
    <row r="61" spans="1:24" x14ac:dyDescent="0.3">
      <c r="A61" t="s">
        <v>488</v>
      </c>
      <c r="B61" s="9" t="s">
        <v>794</v>
      </c>
      <c r="C61" s="9" t="s">
        <v>795</v>
      </c>
      <c r="D61" s="9" t="s">
        <v>113</v>
      </c>
      <c r="E61" s="9" t="s">
        <v>796</v>
      </c>
      <c r="F61" s="9" t="s">
        <v>797</v>
      </c>
      <c r="G61" s="9" t="s">
        <v>798</v>
      </c>
      <c r="H61">
        <v>192</v>
      </c>
      <c r="I61" t="s">
        <v>519</v>
      </c>
      <c r="J61" t="s">
        <v>441</v>
      </c>
      <c r="L61" t="s">
        <v>488</v>
      </c>
      <c r="M61" s="9">
        <v>-4.08</v>
      </c>
      <c r="N61" s="9" t="s">
        <v>1317</v>
      </c>
      <c r="O61" s="9">
        <v>-2.508</v>
      </c>
      <c r="P61" s="9">
        <v>-12.62</v>
      </c>
      <c r="Q61" s="9">
        <v>0.1988</v>
      </c>
      <c r="R61" s="9">
        <v>11.09</v>
      </c>
      <c r="S61" s="9">
        <v>11.51</v>
      </c>
      <c r="T61" s="9" t="s">
        <v>1318</v>
      </c>
      <c r="U61" s="9" t="s">
        <v>1319</v>
      </c>
      <c r="V61">
        <v>192</v>
      </c>
      <c r="W61" t="s">
        <v>519</v>
      </c>
      <c r="X61" t="s">
        <v>441</v>
      </c>
    </row>
    <row r="62" spans="1:24" x14ac:dyDescent="0.3">
      <c r="A62" t="s">
        <v>489</v>
      </c>
      <c r="B62" s="9">
        <v>-2.323</v>
      </c>
      <c r="C62" s="9" t="s">
        <v>799</v>
      </c>
      <c r="D62" s="9" t="s">
        <v>800</v>
      </c>
      <c r="E62" s="9" t="s">
        <v>801</v>
      </c>
      <c r="F62" s="9" t="s">
        <v>802</v>
      </c>
      <c r="G62" s="9" t="s">
        <v>803</v>
      </c>
      <c r="H62">
        <v>136</v>
      </c>
      <c r="I62" t="s">
        <v>515</v>
      </c>
      <c r="J62" t="s">
        <v>441</v>
      </c>
      <c r="L62" t="s">
        <v>489</v>
      </c>
      <c r="M62" s="9">
        <v>-3.0960000000000001</v>
      </c>
      <c r="N62" s="9">
        <v>-2.391</v>
      </c>
      <c r="O62" s="9">
        <v>-2.2919999999999998</v>
      </c>
      <c r="P62" s="9">
        <v>-11.38</v>
      </c>
      <c r="Q62" s="9">
        <v>0.2014</v>
      </c>
      <c r="R62" s="9">
        <v>14.99</v>
      </c>
      <c r="S62" s="9">
        <v>15.16</v>
      </c>
      <c r="T62" s="9">
        <v>-2.4249999999999998</v>
      </c>
      <c r="U62" s="9" t="s">
        <v>1320</v>
      </c>
      <c r="V62">
        <v>136</v>
      </c>
      <c r="W62" t="s">
        <v>515</v>
      </c>
      <c r="X62" t="s">
        <v>441</v>
      </c>
    </row>
    <row r="63" spans="1:24" x14ac:dyDescent="0.3">
      <c r="A63" t="s">
        <v>804</v>
      </c>
      <c r="B63" s="9">
        <v>-2.569</v>
      </c>
      <c r="C63" s="9" t="s">
        <v>805</v>
      </c>
      <c r="D63" s="9">
        <v>-2.569</v>
      </c>
      <c r="E63" s="9" t="s">
        <v>806</v>
      </c>
      <c r="F63" s="9">
        <v>-2.129</v>
      </c>
      <c r="G63" s="9" t="s">
        <v>807</v>
      </c>
      <c r="H63">
        <v>111</v>
      </c>
      <c r="I63" t="s">
        <v>505</v>
      </c>
      <c r="J63" t="s">
        <v>447</v>
      </c>
      <c r="L63" t="s">
        <v>804</v>
      </c>
      <c r="M63" s="9">
        <v>-3.0179999999999998</v>
      </c>
      <c r="N63" s="9" t="s">
        <v>1321</v>
      </c>
      <c r="O63" s="9">
        <v>-2.46</v>
      </c>
      <c r="P63" s="9">
        <v>-13.55</v>
      </c>
      <c r="Q63" s="9">
        <v>0.18149999999999999</v>
      </c>
      <c r="R63" s="9">
        <v>12.54</v>
      </c>
      <c r="S63" s="9">
        <v>13.39</v>
      </c>
      <c r="T63" s="9" t="s">
        <v>1322</v>
      </c>
      <c r="U63" s="9" t="s">
        <v>1323</v>
      </c>
      <c r="V63">
        <v>111</v>
      </c>
      <c r="W63" t="s">
        <v>505</v>
      </c>
      <c r="X63" t="s">
        <v>447</v>
      </c>
    </row>
    <row r="64" spans="1:24" x14ac:dyDescent="0.3">
      <c r="A64" t="s">
        <v>808</v>
      </c>
      <c r="B64" s="9" t="s">
        <v>809</v>
      </c>
      <c r="C64" s="9">
        <v>-1.1839999999999999</v>
      </c>
      <c r="D64" s="9" t="s">
        <v>809</v>
      </c>
      <c r="E64" s="9">
        <v>-10.87</v>
      </c>
      <c r="F64" s="9" t="s">
        <v>810</v>
      </c>
      <c r="G64" s="9" t="s">
        <v>811</v>
      </c>
      <c r="H64">
        <v>76</v>
      </c>
      <c r="I64" t="s">
        <v>561</v>
      </c>
      <c r="J64" t="s">
        <v>441</v>
      </c>
      <c r="L64" t="s">
        <v>808</v>
      </c>
      <c r="M64" s="9" t="s">
        <v>1324</v>
      </c>
      <c r="N64" s="9" t="s">
        <v>1325</v>
      </c>
      <c r="O64" s="9">
        <v>-2.585</v>
      </c>
      <c r="P64" s="9">
        <v>-13.37</v>
      </c>
      <c r="Q64" s="9">
        <v>0.1933</v>
      </c>
      <c r="R64" s="9">
        <v>8.2210000000000001</v>
      </c>
      <c r="S64" s="9">
        <v>8.2590000000000003</v>
      </c>
      <c r="T64" s="9" t="s">
        <v>1326</v>
      </c>
      <c r="U64" s="9" t="s">
        <v>1327</v>
      </c>
      <c r="V64">
        <v>76</v>
      </c>
      <c r="W64" t="s">
        <v>561</v>
      </c>
      <c r="X64" t="s">
        <v>441</v>
      </c>
    </row>
    <row r="65" spans="1:24" x14ac:dyDescent="0.3">
      <c r="A65" t="s">
        <v>812</v>
      </c>
      <c r="B65" s="9" t="s">
        <v>813</v>
      </c>
      <c r="C65" s="9">
        <v>-1.4259999999999999</v>
      </c>
      <c r="D65" s="9" t="s">
        <v>814</v>
      </c>
      <c r="E65" s="9" t="s">
        <v>815</v>
      </c>
      <c r="F65" s="9">
        <v>-1.9470000000000001</v>
      </c>
      <c r="G65" s="9" t="s">
        <v>816</v>
      </c>
      <c r="H65">
        <v>128</v>
      </c>
      <c r="I65" t="s">
        <v>518</v>
      </c>
      <c r="J65" t="s">
        <v>441</v>
      </c>
      <c r="L65" t="s">
        <v>812</v>
      </c>
      <c r="M65" s="9">
        <v>-4.3789999999999996</v>
      </c>
      <c r="N65" s="9">
        <v>-2.6070000000000002</v>
      </c>
      <c r="O65" s="9">
        <v>-3.02</v>
      </c>
      <c r="P65" s="9">
        <v>-18.32</v>
      </c>
      <c r="Q65" s="9">
        <v>0.1648</v>
      </c>
      <c r="R65" s="9">
        <v>8.1449999999999996</v>
      </c>
      <c r="S65" s="9">
        <v>8.2629999999999999</v>
      </c>
      <c r="T65" s="9" t="s">
        <v>1328</v>
      </c>
      <c r="U65" s="9" t="s">
        <v>1329</v>
      </c>
      <c r="V65">
        <v>128</v>
      </c>
      <c r="W65" t="s">
        <v>518</v>
      </c>
      <c r="X65" t="s">
        <v>441</v>
      </c>
    </row>
    <row r="66" spans="1:24" x14ac:dyDescent="0.3">
      <c r="A66" t="s">
        <v>492</v>
      </c>
      <c r="B66" s="9">
        <v>-1.7050000000000001</v>
      </c>
      <c r="C66" s="9">
        <v>-1.6779999999999999</v>
      </c>
      <c r="D66" s="9" t="s">
        <v>817</v>
      </c>
      <c r="E66" s="9" t="s">
        <v>818</v>
      </c>
      <c r="F66" s="9">
        <v>-1.8129999999999999</v>
      </c>
      <c r="G66" s="9" t="s">
        <v>819</v>
      </c>
      <c r="H66">
        <v>120</v>
      </c>
      <c r="I66" t="s">
        <v>510</v>
      </c>
      <c r="J66" t="s">
        <v>441</v>
      </c>
      <c r="L66" t="s">
        <v>492</v>
      </c>
      <c r="M66" s="9">
        <v>-4.3140000000000001</v>
      </c>
      <c r="N66" s="9" t="s">
        <v>1330</v>
      </c>
      <c r="O66" s="9" t="s">
        <v>1331</v>
      </c>
      <c r="P66" s="9" t="s">
        <v>1332</v>
      </c>
      <c r="Q66" s="9" t="s">
        <v>1207</v>
      </c>
      <c r="R66" s="9">
        <v>7.7409999999999997</v>
      </c>
      <c r="S66" s="9">
        <v>8.6310000000000002</v>
      </c>
      <c r="T66" s="9" t="s">
        <v>1333</v>
      </c>
      <c r="U66" s="9">
        <v>0.14230000000000001</v>
      </c>
      <c r="V66">
        <v>120</v>
      </c>
      <c r="W66" t="s">
        <v>510</v>
      </c>
      <c r="X66" t="s">
        <v>441</v>
      </c>
    </row>
    <row r="67" spans="1:24" x14ac:dyDescent="0.3">
      <c r="A67" t="s">
        <v>820</v>
      </c>
      <c r="B67" s="9" t="s">
        <v>100</v>
      </c>
      <c r="C67" s="9" t="s">
        <v>821</v>
      </c>
      <c r="D67" s="9" t="s">
        <v>822</v>
      </c>
      <c r="E67" s="9" t="s">
        <v>823</v>
      </c>
      <c r="F67" s="9" t="s">
        <v>108</v>
      </c>
      <c r="G67" s="9" t="s">
        <v>824</v>
      </c>
      <c r="H67">
        <v>260</v>
      </c>
      <c r="I67" t="s">
        <v>506</v>
      </c>
      <c r="J67" t="s">
        <v>441</v>
      </c>
      <c r="L67" t="s">
        <v>820</v>
      </c>
      <c r="M67" s="9" t="s">
        <v>107</v>
      </c>
      <c r="N67" s="9" t="s">
        <v>1334</v>
      </c>
      <c r="O67" s="9" t="s">
        <v>1335</v>
      </c>
      <c r="P67" s="9" t="s">
        <v>1336</v>
      </c>
      <c r="Q67" s="9" t="s">
        <v>1337</v>
      </c>
      <c r="R67" s="9" t="s">
        <v>1338</v>
      </c>
      <c r="S67" s="9" t="s">
        <v>1339</v>
      </c>
      <c r="T67" s="9" t="s">
        <v>1340</v>
      </c>
      <c r="U67" s="9" t="s">
        <v>1341</v>
      </c>
      <c r="V67">
        <v>260</v>
      </c>
      <c r="W67" t="s">
        <v>506</v>
      </c>
      <c r="X67" t="s">
        <v>441</v>
      </c>
    </row>
    <row r="68" spans="1:24" x14ac:dyDescent="0.3">
      <c r="A68" t="s">
        <v>494</v>
      </c>
      <c r="B68" s="9">
        <v>-1.976</v>
      </c>
      <c r="C68" s="9">
        <v>-1.4430000000000001</v>
      </c>
      <c r="D68" s="9">
        <v>-1.673</v>
      </c>
      <c r="E68" s="9">
        <v>-6.1340000000000003</v>
      </c>
      <c r="F68" s="9">
        <v>-2.0430000000000001</v>
      </c>
      <c r="G68" s="9" t="s">
        <v>825</v>
      </c>
      <c r="H68">
        <v>200</v>
      </c>
      <c r="I68" t="s">
        <v>521</v>
      </c>
      <c r="J68" t="s">
        <v>441</v>
      </c>
      <c r="L68" t="s">
        <v>494</v>
      </c>
      <c r="M68" s="9">
        <v>-3.3860000000000001</v>
      </c>
      <c r="N68" s="9">
        <v>-2.4929999999999999</v>
      </c>
      <c r="O68" s="9">
        <v>-2.0699999999999998</v>
      </c>
      <c r="P68" s="9">
        <v>-8.6940000000000008</v>
      </c>
      <c r="Q68" s="9">
        <v>0.23810000000000001</v>
      </c>
      <c r="R68" s="9">
        <v>16.04</v>
      </c>
      <c r="S68" s="9">
        <v>18.22</v>
      </c>
      <c r="T68" s="9">
        <v>-2.1920000000000002</v>
      </c>
      <c r="U68" s="9" t="s">
        <v>1342</v>
      </c>
      <c r="V68">
        <v>200</v>
      </c>
      <c r="W68" t="s">
        <v>521</v>
      </c>
      <c r="X68" t="s">
        <v>441</v>
      </c>
    </row>
    <row r="69" spans="1:24" x14ac:dyDescent="0.3">
      <c r="A69" t="s">
        <v>826</v>
      </c>
      <c r="B69" s="9" t="s">
        <v>827</v>
      </c>
      <c r="C69" s="9" t="s">
        <v>610</v>
      </c>
      <c r="D69" s="9" t="s">
        <v>828</v>
      </c>
      <c r="E69" s="9" t="s">
        <v>829</v>
      </c>
      <c r="F69" s="9" t="s">
        <v>830</v>
      </c>
      <c r="G69" s="9" t="s">
        <v>831</v>
      </c>
      <c r="H69">
        <v>177</v>
      </c>
      <c r="I69" t="s">
        <v>519</v>
      </c>
      <c r="J69" t="s">
        <v>448</v>
      </c>
      <c r="L69" t="s">
        <v>826</v>
      </c>
      <c r="M69" s="9" t="s">
        <v>1343</v>
      </c>
      <c r="N69" s="9" t="s">
        <v>1344</v>
      </c>
      <c r="O69" s="9" t="s">
        <v>1345</v>
      </c>
      <c r="P69" s="9" t="s">
        <v>1346</v>
      </c>
      <c r="Q69" s="9" t="s">
        <v>1347</v>
      </c>
      <c r="R69" s="9" t="s">
        <v>1348</v>
      </c>
      <c r="S69" s="9" t="s">
        <v>1349</v>
      </c>
      <c r="T69" s="9" t="s">
        <v>1350</v>
      </c>
      <c r="U69" s="9">
        <v>0.1671</v>
      </c>
      <c r="V69">
        <v>177</v>
      </c>
      <c r="W69" t="s">
        <v>519</v>
      </c>
      <c r="X69" t="s">
        <v>448</v>
      </c>
    </row>
    <row r="70" spans="1:24" x14ac:dyDescent="0.3">
      <c r="A70" t="s">
        <v>496</v>
      </c>
      <c r="B70" s="9">
        <v>-1.151</v>
      </c>
      <c r="C70" s="9">
        <v>-0.55889999999999995</v>
      </c>
      <c r="D70" s="9">
        <v>-2.3170000000000002</v>
      </c>
      <c r="E70" s="9" t="s">
        <v>832</v>
      </c>
      <c r="F70" s="9">
        <v>-2.1549999999999998</v>
      </c>
      <c r="G70" s="9" t="s">
        <v>833</v>
      </c>
      <c r="H70">
        <v>200</v>
      </c>
      <c r="I70" t="s">
        <v>521</v>
      </c>
      <c r="J70" t="s">
        <v>441</v>
      </c>
      <c r="L70" t="s">
        <v>496</v>
      </c>
      <c r="M70" s="9">
        <v>-3.6739999999999999</v>
      </c>
      <c r="N70" s="9">
        <v>-2.1920000000000002</v>
      </c>
      <c r="O70" s="9">
        <v>-2.903</v>
      </c>
      <c r="P70" s="9">
        <v>-16.87</v>
      </c>
      <c r="Q70" s="9">
        <v>0.1721</v>
      </c>
      <c r="R70" s="9">
        <v>8.6389999999999993</v>
      </c>
      <c r="S70" s="9">
        <v>9.2829999999999995</v>
      </c>
      <c r="T70" s="9">
        <v>-2.4769999999999999</v>
      </c>
      <c r="U70" s="9" t="s">
        <v>1351</v>
      </c>
      <c r="V70">
        <v>200</v>
      </c>
      <c r="W70" t="s">
        <v>521</v>
      </c>
      <c r="X70" t="s">
        <v>441</v>
      </c>
    </row>
    <row r="71" spans="1:24" x14ac:dyDescent="0.3">
      <c r="A71" t="s">
        <v>497</v>
      </c>
      <c r="B71" s="9" t="s">
        <v>834</v>
      </c>
      <c r="C71" s="9">
        <v>-1.583</v>
      </c>
      <c r="D71" s="9" t="s">
        <v>835</v>
      </c>
      <c r="E71" s="9" t="s">
        <v>836</v>
      </c>
      <c r="F71" s="9" t="s">
        <v>837</v>
      </c>
      <c r="G71" s="9" t="s">
        <v>838</v>
      </c>
      <c r="H71">
        <v>212</v>
      </c>
      <c r="I71" t="s">
        <v>531</v>
      </c>
      <c r="J71" t="s">
        <v>441</v>
      </c>
      <c r="L71" t="s">
        <v>497</v>
      </c>
      <c r="M71" s="9" t="s">
        <v>1352</v>
      </c>
      <c r="N71" s="9" t="s">
        <v>1353</v>
      </c>
      <c r="O71" s="9" t="s">
        <v>1354</v>
      </c>
      <c r="P71" s="9" t="s">
        <v>1355</v>
      </c>
      <c r="Q71" s="9" t="s">
        <v>1356</v>
      </c>
      <c r="R71" s="9" t="s">
        <v>1357</v>
      </c>
      <c r="S71" s="9" t="s">
        <v>1358</v>
      </c>
      <c r="T71" s="9" t="s">
        <v>1359</v>
      </c>
      <c r="U71" s="9">
        <v>0.20469999999999999</v>
      </c>
      <c r="V71">
        <v>212</v>
      </c>
      <c r="W71" t="s">
        <v>531</v>
      </c>
      <c r="X71" t="s">
        <v>441</v>
      </c>
    </row>
    <row r="72" spans="1:24" x14ac:dyDescent="0.3">
      <c r="A72" t="s">
        <v>542</v>
      </c>
      <c r="B72" s="9">
        <v>-2.306</v>
      </c>
      <c r="C72" s="9">
        <v>-0.79679999999999995</v>
      </c>
      <c r="D72" s="9" t="s">
        <v>839</v>
      </c>
      <c r="E72" s="9" t="s">
        <v>840</v>
      </c>
      <c r="F72" s="9">
        <v>-1.776</v>
      </c>
      <c r="G72" s="9" t="s">
        <v>841</v>
      </c>
      <c r="H72">
        <v>156</v>
      </c>
      <c r="I72" t="s">
        <v>529</v>
      </c>
      <c r="J72" t="s">
        <v>512</v>
      </c>
      <c r="L72" t="s">
        <v>542</v>
      </c>
      <c r="M72" s="9">
        <v>-4.2080000000000002</v>
      </c>
      <c r="N72" s="9">
        <v>-2.375</v>
      </c>
      <c r="O72" s="9">
        <v>-2.464</v>
      </c>
      <c r="P72" s="9">
        <v>-12.15</v>
      </c>
      <c r="Q72" s="9">
        <v>0.20280000000000001</v>
      </c>
      <c r="R72" s="9">
        <v>7.8380000000000001</v>
      </c>
      <c r="S72" s="9">
        <v>8.0399999999999991</v>
      </c>
      <c r="T72" s="9">
        <v>-2.6019999999999999</v>
      </c>
      <c r="U72" s="9" t="s">
        <v>1360</v>
      </c>
      <c r="V72">
        <v>156</v>
      </c>
      <c r="W72" t="s">
        <v>529</v>
      </c>
      <c r="X72" t="s">
        <v>512</v>
      </c>
    </row>
    <row r="73" spans="1:24" x14ac:dyDescent="0.3">
      <c r="A73" t="s">
        <v>543</v>
      </c>
      <c r="B73" s="9">
        <v>-2.4529999999999998</v>
      </c>
      <c r="C73" s="9" t="s">
        <v>842</v>
      </c>
      <c r="D73" s="9" t="s">
        <v>131</v>
      </c>
      <c r="E73" s="9" t="s">
        <v>621</v>
      </c>
      <c r="F73" s="9" t="s">
        <v>843</v>
      </c>
      <c r="G73" s="9" t="s">
        <v>844</v>
      </c>
      <c r="H73">
        <v>176</v>
      </c>
      <c r="I73" t="s">
        <v>525</v>
      </c>
      <c r="J73" t="s">
        <v>512</v>
      </c>
      <c r="L73" t="s">
        <v>543</v>
      </c>
      <c r="M73" s="9" t="s">
        <v>1361</v>
      </c>
      <c r="N73" s="9" t="s">
        <v>1362</v>
      </c>
      <c r="O73" s="9" t="s">
        <v>1326</v>
      </c>
      <c r="P73" s="9" t="s">
        <v>1363</v>
      </c>
      <c r="Q73" s="9" t="s">
        <v>1364</v>
      </c>
      <c r="R73" s="9" t="s">
        <v>1365</v>
      </c>
      <c r="S73" s="9" t="s">
        <v>1366</v>
      </c>
      <c r="T73" s="9" t="s">
        <v>1367</v>
      </c>
      <c r="U73" s="9" t="s">
        <v>1368</v>
      </c>
      <c r="V73">
        <v>176</v>
      </c>
      <c r="W73" t="s">
        <v>525</v>
      </c>
      <c r="X73" t="s">
        <v>512</v>
      </c>
    </row>
    <row r="74" spans="1:24" x14ac:dyDescent="0.3">
      <c r="A74" t="s">
        <v>498</v>
      </c>
      <c r="B74" s="9">
        <v>-2.2719999999999998</v>
      </c>
      <c r="C74" s="9" t="s">
        <v>845</v>
      </c>
      <c r="D74" s="9" t="s">
        <v>846</v>
      </c>
      <c r="E74" s="9" t="s">
        <v>847</v>
      </c>
      <c r="F74" s="9">
        <v>-2.129</v>
      </c>
      <c r="G74" s="9" t="s">
        <v>848</v>
      </c>
      <c r="H74">
        <v>152</v>
      </c>
      <c r="I74" t="s">
        <v>544</v>
      </c>
      <c r="J74" t="s">
        <v>441</v>
      </c>
      <c r="L74" t="s">
        <v>498</v>
      </c>
      <c r="M74" s="9">
        <v>-3.2570000000000001</v>
      </c>
      <c r="N74" s="9">
        <v>-2.4590000000000001</v>
      </c>
      <c r="O74" s="9" t="s">
        <v>1369</v>
      </c>
      <c r="P74" s="9" t="s">
        <v>1370</v>
      </c>
      <c r="Q74" s="9" t="s">
        <v>1371</v>
      </c>
      <c r="R74" s="9" t="s">
        <v>1372</v>
      </c>
      <c r="S74" s="9" t="s">
        <v>1373</v>
      </c>
      <c r="T74" s="9" t="s">
        <v>857</v>
      </c>
      <c r="U74" s="9" t="s">
        <v>1374</v>
      </c>
      <c r="V74">
        <v>152</v>
      </c>
      <c r="W74" t="s">
        <v>544</v>
      </c>
      <c r="X74" t="s">
        <v>441</v>
      </c>
    </row>
    <row r="75" spans="1:24" x14ac:dyDescent="0.3">
      <c r="A75" t="s">
        <v>849</v>
      </c>
      <c r="B75" s="9" t="s">
        <v>850</v>
      </c>
      <c r="C75" s="9" t="s">
        <v>851</v>
      </c>
      <c r="D75" s="9" t="s">
        <v>852</v>
      </c>
      <c r="E75" s="9" t="s">
        <v>853</v>
      </c>
      <c r="F75" s="9" t="s">
        <v>854</v>
      </c>
      <c r="G75" s="9" t="s">
        <v>855</v>
      </c>
      <c r="H75">
        <v>260</v>
      </c>
      <c r="I75" t="s">
        <v>506</v>
      </c>
      <c r="J75" t="s">
        <v>441</v>
      </c>
      <c r="L75" t="s">
        <v>849</v>
      </c>
      <c r="M75" s="9">
        <v>-3.98</v>
      </c>
      <c r="N75" s="9" t="s">
        <v>1375</v>
      </c>
      <c r="O75" s="9" t="s">
        <v>1376</v>
      </c>
      <c r="P75" s="9" t="s">
        <v>1377</v>
      </c>
      <c r="Q75" s="9" t="s">
        <v>1378</v>
      </c>
      <c r="R75" s="9" t="s">
        <v>1379</v>
      </c>
      <c r="S75" s="9" t="s">
        <v>1380</v>
      </c>
      <c r="T75" s="9" t="s">
        <v>1381</v>
      </c>
      <c r="U75" s="9" t="s">
        <v>1382</v>
      </c>
      <c r="V75">
        <v>260</v>
      </c>
      <c r="W75" t="s">
        <v>506</v>
      </c>
      <c r="X75" t="s">
        <v>441</v>
      </c>
    </row>
    <row r="76" spans="1:24" x14ac:dyDescent="0.3">
      <c r="A76" t="s">
        <v>856</v>
      </c>
      <c r="B76" s="9">
        <v>-1.7969999999999999</v>
      </c>
      <c r="C76" s="9">
        <v>-0.48570000000000002</v>
      </c>
      <c r="D76" s="9">
        <v>-1.3440000000000001</v>
      </c>
      <c r="E76" s="9">
        <v>-3.8410000000000002</v>
      </c>
      <c r="F76" s="9" t="s">
        <v>857</v>
      </c>
      <c r="G76" s="9" t="s">
        <v>858</v>
      </c>
      <c r="H76">
        <v>260</v>
      </c>
      <c r="I76" t="s">
        <v>506</v>
      </c>
      <c r="J76" t="s">
        <v>441</v>
      </c>
      <c r="L76" t="s">
        <v>856</v>
      </c>
      <c r="M76" s="9">
        <v>-3.3969999999999998</v>
      </c>
      <c r="N76" s="9" t="s">
        <v>1383</v>
      </c>
      <c r="O76" s="9">
        <v>-2.1259999999999999</v>
      </c>
      <c r="P76" s="9">
        <v>-9.1300000000000008</v>
      </c>
      <c r="Q76" s="9">
        <v>0.2329</v>
      </c>
      <c r="R76" s="9">
        <v>10.83</v>
      </c>
      <c r="S76" s="9">
        <v>10.9</v>
      </c>
      <c r="T76" s="9" t="s">
        <v>1384</v>
      </c>
      <c r="U76" s="9" t="s">
        <v>1385</v>
      </c>
      <c r="V76">
        <v>260</v>
      </c>
      <c r="W76" t="s">
        <v>506</v>
      </c>
      <c r="X76" t="s">
        <v>441</v>
      </c>
    </row>
    <row r="77" spans="1:24" x14ac:dyDescent="0.3">
      <c r="A77" t="s">
        <v>545</v>
      </c>
      <c r="B77" s="9" t="s">
        <v>859</v>
      </c>
      <c r="C77" s="9" t="s">
        <v>860</v>
      </c>
      <c r="D77" s="9" t="s">
        <v>861</v>
      </c>
      <c r="E77" s="9" t="s">
        <v>862</v>
      </c>
      <c r="F77" s="9" t="s">
        <v>863</v>
      </c>
      <c r="G77" s="9" t="s">
        <v>864</v>
      </c>
      <c r="H77">
        <v>85</v>
      </c>
      <c r="I77" t="s">
        <v>516</v>
      </c>
      <c r="J77" t="s">
        <v>504</v>
      </c>
      <c r="L77" t="s">
        <v>545</v>
      </c>
      <c r="M77" s="9">
        <v>-4.0999999999999996</v>
      </c>
      <c r="N77" s="9" t="s">
        <v>154</v>
      </c>
      <c r="O77" s="9">
        <v>-2.6779999999999999</v>
      </c>
      <c r="P77" s="9">
        <v>-14.37</v>
      </c>
      <c r="Q77" s="9">
        <v>0.18640000000000001</v>
      </c>
      <c r="R77" s="9">
        <v>11.33</v>
      </c>
      <c r="S77" s="9">
        <v>12.12</v>
      </c>
      <c r="T77" s="9" t="s">
        <v>1386</v>
      </c>
      <c r="U77" s="9">
        <v>0.1575</v>
      </c>
      <c r="V77">
        <v>85</v>
      </c>
      <c r="W77" t="s">
        <v>516</v>
      </c>
      <c r="X77" t="s">
        <v>504</v>
      </c>
    </row>
    <row r="78" spans="1:24" x14ac:dyDescent="0.3">
      <c r="A78" t="s">
        <v>865</v>
      </c>
      <c r="B78" s="9">
        <v>-2.09</v>
      </c>
      <c r="C78" s="9">
        <v>-1.5980000000000001</v>
      </c>
      <c r="D78" s="9" t="s">
        <v>866</v>
      </c>
      <c r="E78" s="9" t="s">
        <v>867</v>
      </c>
      <c r="F78" s="9">
        <v>-2.1419999999999999</v>
      </c>
      <c r="G78" s="9" t="s">
        <v>868</v>
      </c>
      <c r="H78">
        <v>84</v>
      </c>
      <c r="I78" t="s">
        <v>505</v>
      </c>
      <c r="J78" t="s">
        <v>547</v>
      </c>
      <c r="L78" t="s">
        <v>1387</v>
      </c>
      <c r="M78" s="9" t="s">
        <v>1388</v>
      </c>
      <c r="N78" s="9" t="s">
        <v>1389</v>
      </c>
      <c r="O78" s="9" t="s">
        <v>1390</v>
      </c>
      <c r="P78" s="9" t="s">
        <v>1391</v>
      </c>
      <c r="Q78" s="9" t="s">
        <v>1392</v>
      </c>
      <c r="R78" s="9" t="s">
        <v>1393</v>
      </c>
      <c r="S78" s="9" t="s">
        <v>1394</v>
      </c>
      <c r="T78" s="9" t="s">
        <v>1395</v>
      </c>
      <c r="U78" s="9">
        <v>8.3879999999999996E-2</v>
      </c>
      <c r="V78">
        <v>84</v>
      </c>
      <c r="W78" t="s">
        <v>505</v>
      </c>
      <c r="X78" t="s">
        <v>547</v>
      </c>
    </row>
    <row r="79" spans="1:24" x14ac:dyDescent="0.3">
      <c r="A79" t="s">
        <v>501</v>
      </c>
      <c r="B79" s="9" t="s">
        <v>123</v>
      </c>
      <c r="C79" s="9">
        <v>-0.71189999999999998</v>
      </c>
      <c r="D79" s="9" t="s">
        <v>869</v>
      </c>
      <c r="E79" s="9" t="s">
        <v>870</v>
      </c>
      <c r="F79" s="9">
        <v>-1.948</v>
      </c>
      <c r="G79" s="9" t="s">
        <v>871</v>
      </c>
      <c r="H79">
        <v>104</v>
      </c>
      <c r="I79" t="s">
        <v>509</v>
      </c>
      <c r="J79" t="s">
        <v>443</v>
      </c>
      <c r="L79" t="s">
        <v>501</v>
      </c>
      <c r="M79" s="9" t="s">
        <v>1396</v>
      </c>
      <c r="N79" s="9">
        <v>-2.7109999999999999</v>
      </c>
      <c r="O79" s="9" t="s">
        <v>1397</v>
      </c>
      <c r="P79" s="9" t="s">
        <v>1398</v>
      </c>
      <c r="Q79" s="9" t="s">
        <v>1399</v>
      </c>
      <c r="R79" s="9" t="s">
        <v>1400</v>
      </c>
      <c r="S79" s="9" t="s">
        <v>1401</v>
      </c>
      <c r="T79" s="9" t="s">
        <v>1402</v>
      </c>
      <c r="U79" s="9" t="s">
        <v>1403</v>
      </c>
      <c r="V79">
        <v>104</v>
      </c>
      <c r="W79" t="s">
        <v>509</v>
      </c>
      <c r="X79" t="s">
        <v>443</v>
      </c>
    </row>
  </sheetData>
  <mergeCells count="2">
    <mergeCell ref="L2:X2"/>
    <mergeCell ref="B2:J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Y79"/>
  <sheetViews>
    <sheetView workbookViewId="0"/>
  </sheetViews>
  <sheetFormatPr defaultRowHeight="14.4" x14ac:dyDescent="0.3"/>
  <cols>
    <col min="2" max="7" width="8.88671875" style="9"/>
    <col min="11" max="12" width="9.109375" style="8"/>
    <col min="14" max="22" width="8.88671875" style="9"/>
  </cols>
  <sheetData>
    <row r="1" spans="1:25" x14ac:dyDescent="0.3">
      <c r="A1" s="2" t="s">
        <v>93</v>
      </c>
      <c r="B1" s="17" t="s">
        <v>94</v>
      </c>
      <c r="C1" s="17" t="s">
        <v>95</v>
      </c>
      <c r="D1" s="17" t="s">
        <v>96</v>
      </c>
      <c r="E1" s="17" t="s">
        <v>97</v>
      </c>
      <c r="F1" s="17" t="s">
        <v>98</v>
      </c>
      <c r="G1" s="17" t="s">
        <v>99</v>
      </c>
      <c r="H1" s="2" t="s">
        <v>7</v>
      </c>
      <c r="I1" s="2" t="s">
        <v>1022</v>
      </c>
      <c r="J1" s="2" t="s">
        <v>1681</v>
      </c>
      <c r="M1" s="2" t="s">
        <v>93</v>
      </c>
      <c r="N1" s="17" t="s">
        <v>94</v>
      </c>
      <c r="O1" s="17" t="s">
        <v>95</v>
      </c>
      <c r="P1" s="17" t="s">
        <v>149</v>
      </c>
      <c r="Q1" s="17" t="s">
        <v>148</v>
      </c>
      <c r="R1" s="17" t="s">
        <v>150</v>
      </c>
      <c r="S1" s="17" t="s">
        <v>151</v>
      </c>
      <c r="T1" s="17" t="s">
        <v>147</v>
      </c>
      <c r="U1" s="17" t="s">
        <v>98</v>
      </c>
      <c r="V1" s="17" t="s">
        <v>99</v>
      </c>
      <c r="W1" s="2" t="s">
        <v>7</v>
      </c>
      <c r="X1" s="2" t="s">
        <v>1022</v>
      </c>
      <c r="Y1" s="2" t="s">
        <v>1023</v>
      </c>
    </row>
    <row r="3" spans="1:25" x14ac:dyDescent="0.3">
      <c r="A3" t="s">
        <v>548</v>
      </c>
      <c r="B3" s="9">
        <v>-1.8320000000000001</v>
      </c>
      <c r="C3" s="9" t="s">
        <v>1682</v>
      </c>
      <c r="D3" s="9" t="s">
        <v>1683</v>
      </c>
      <c r="E3" s="9" t="s">
        <v>1684</v>
      </c>
      <c r="F3" s="9">
        <v>-1.095</v>
      </c>
      <c r="G3" s="9">
        <v>0.1827</v>
      </c>
      <c r="H3">
        <v>21</v>
      </c>
      <c r="I3" t="s">
        <v>549</v>
      </c>
      <c r="J3" t="s">
        <v>504</v>
      </c>
      <c r="M3" t="s">
        <v>548</v>
      </c>
      <c r="N3" s="9">
        <v>-3.88</v>
      </c>
      <c r="O3" s="9" t="s">
        <v>1404</v>
      </c>
      <c r="P3" s="9">
        <v>-1.022</v>
      </c>
      <c r="Q3" s="9">
        <v>-2.1219999999999999</v>
      </c>
      <c r="R3" s="9">
        <v>0.48149999999999998</v>
      </c>
      <c r="S3" s="9">
        <v>77.319999999999993</v>
      </c>
      <c r="T3" s="9">
        <v>77.599999999999994</v>
      </c>
      <c r="U3" s="9" t="s">
        <v>1405</v>
      </c>
      <c r="V3" s="9">
        <v>3.5430000000000003E-2</v>
      </c>
      <c r="W3">
        <v>21</v>
      </c>
      <c r="X3" t="s">
        <v>549</v>
      </c>
      <c r="Y3" t="s">
        <v>504</v>
      </c>
    </row>
    <row r="4" spans="1:25" x14ac:dyDescent="0.3">
      <c r="A4" t="s">
        <v>449</v>
      </c>
      <c r="B4" s="9" t="s">
        <v>1685</v>
      </c>
      <c r="C4" s="9" t="s">
        <v>1686</v>
      </c>
      <c r="D4" s="9" t="s">
        <v>1687</v>
      </c>
      <c r="E4" s="9" t="s">
        <v>1688</v>
      </c>
      <c r="F4" s="9" t="s">
        <v>1689</v>
      </c>
      <c r="G4" s="9" t="s">
        <v>1690</v>
      </c>
      <c r="H4">
        <v>141</v>
      </c>
      <c r="I4" t="s">
        <v>503</v>
      </c>
      <c r="J4" t="s">
        <v>504</v>
      </c>
      <c r="M4" t="s">
        <v>449</v>
      </c>
      <c r="N4" s="9">
        <v>-4.298</v>
      </c>
      <c r="O4" s="9">
        <v>-2.7429999999999999</v>
      </c>
      <c r="P4" s="9" t="s">
        <v>1406</v>
      </c>
      <c r="Q4" s="9" t="s">
        <v>1407</v>
      </c>
      <c r="R4" s="9" t="s">
        <v>1408</v>
      </c>
      <c r="S4" s="9" t="s">
        <v>1409</v>
      </c>
      <c r="T4" s="9" t="s">
        <v>1410</v>
      </c>
      <c r="U4" s="9" t="s">
        <v>1411</v>
      </c>
      <c r="V4" s="9" t="s">
        <v>1412</v>
      </c>
      <c r="W4">
        <v>141</v>
      </c>
      <c r="X4" t="s">
        <v>503</v>
      </c>
      <c r="Y4" t="s">
        <v>504</v>
      </c>
    </row>
    <row r="5" spans="1:25" x14ac:dyDescent="0.3">
      <c r="A5" t="s">
        <v>450</v>
      </c>
      <c r="B5" s="9">
        <v>-1.647</v>
      </c>
      <c r="C5" s="9">
        <v>-0.12839999999999999</v>
      </c>
      <c r="D5" s="9" t="s">
        <v>1691</v>
      </c>
      <c r="E5" s="9" t="s">
        <v>1692</v>
      </c>
      <c r="F5" s="9">
        <v>-1.1910000000000001</v>
      </c>
      <c r="G5" s="9" t="s">
        <v>1693</v>
      </c>
      <c r="H5">
        <v>105</v>
      </c>
      <c r="I5" t="s">
        <v>505</v>
      </c>
      <c r="J5" t="s">
        <v>504</v>
      </c>
      <c r="M5" t="s">
        <v>450</v>
      </c>
      <c r="N5" s="9">
        <v>-3.4910000000000001</v>
      </c>
      <c r="O5" s="9">
        <v>-2.3780000000000001</v>
      </c>
      <c r="P5" s="9">
        <v>-2.0979999999999999</v>
      </c>
      <c r="Q5" s="9">
        <v>-8.82</v>
      </c>
      <c r="R5" s="9">
        <v>0.2379</v>
      </c>
      <c r="S5" s="9">
        <v>11.76</v>
      </c>
      <c r="T5" s="9">
        <v>12.44</v>
      </c>
      <c r="U5" s="9" t="s">
        <v>1413</v>
      </c>
      <c r="V5" s="9" t="s">
        <v>1414</v>
      </c>
      <c r="W5">
        <v>105</v>
      </c>
      <c r="X5" t="s">
        <v>505</v>
      </c>
      <c r="Y5" t="s">
        <v>504</v>
      </c>
    </row>
    <row r="6" spans="1:25" x14ac:dyDescent="0.3">
      <c r="A6" t="s">
        <v>451</v>
      </c>
      <c r="B6" s="9">
        <v>-2.5139999999999998</v>
      </c>
      <c r="C6" s="9" t="s">
        <v>1694</v>
      </c>
      <c r="D6" s="9" t="s">
        <v>1695</v>
      </c>
      <c r="E6" s="9" t="s">
        <v>1696</v>
      </c>
      <c r="F6" s="9">
        <v>-2.2589999999999999</v>
      </c>
      <c r="G6" s="9" t="s">
        <v>1697</v>
      </c>
      <c r="H6">
        <v>241</v>
      </c>
      <c r="I6" t="s">
        <v>506</v>
      </c>
      <c r="J6" t="s">
        <v>504</v>
      </c>
      <c r="M6" t="s">
        <v>451</v>
      </c>
      <c r="N6" s="9" t="s">
        <v>1415</v>
      </c>
      <c r="O6" s="9">
        <v>-2.3519999999999999</v>
      </c>
      <c r="P6" s="9">
        <v>-2.7789999999999999</v>
      </c>
      <c r="Q6" s="9">
        <v>-16.510000000000002</v>
      </c>
      <c r="R6" s="9">
        <v>0.16839999999999999</v>
      </c>
      <c r="S6" s="9" t="s">
        <v>1416</v>
      </c>
      <c r="T6" s="9" t="s">
        <v>1417</v>
      </c>
      <c r="U6" s="9" t="s">
        <v>139</v>
      </c>
      <c r="V6" s="9" t="s">
        <v>1418</v>
      </c>
      <c r="W6">
        <v>241</v>
      </c>
      <c r="X6" t="s">
        <v>506</v>
      </c>
      <c r="Y6" t="s">
        <v>504</v>
      </c>
    </row>
    <row r="7" spans="1:25" x14ac:dyDescent="0.3">
      <c r="A7" t="s">
        <v>452</v>
      </c>
      <c r="B7" s="9">
        <v>-1.5629999999999999</v>
      </c>
      <c r="C7" s="9">
        <v>-1.629</v>
      </c>
      <c r="D7" s="9" t="s">
        <v>1698</v>
      </c>
      <c r="E7" s="9" t="s">
        <v>1699</v>
      </c>
      <c r="F7" s="9">
        <v>-2.5489999999999999</v>
      </c>
      <c r="G7" s="9" t="s">
        <v>1700</v>
      </c>
      <c r="H7">
        <v>201</v>
      </c>
      <c r="I7" t="s">
        <v>507</v>
      </c>
      <c r="J7" t="s">
        <v>504</v>
      </c>
      <c r="M7" t="s">
        <v>452</v>
      </c>
      <c r="N7" s="9">
        <v>-3.5070000000000001</v>
      </c>
      <c r="O7" s="9">
        <v>-1.899</v>
      </c>
      <c r="P7" s="9" t="s">
        <v>1419</v>
      </c>
      <c r="Q7" s="9" t="s">
        <v>1420</v>
      </c>
      <c r="R7" s="9" t="s">
        <v>1421</v>
      </c>
      <c r="S7" s="9" t="s">
        <v>1422</v>
      </c>
      <c r="T7" s="9" t="s">
        <v>1423</v>
      </c>
      <c r="U7" s="9" t="s">
        <v>1424</v>
      </c>
      <c r="V7" s="9" t="s">
        <v>1425</v>
      </c>
      <c r="W7">
        <v>201</v>
      </c>
      <c r="X7" t="s">
        <v>507</v>
      </c>
      <c r="Y7" t="s">
        <v>504</v>
      </c>
    </row>
    <row r="8" spans="1:25" x14ac:dyDescent="0.3">
      <c r="A8" t="s">
        <v>508</v>
      </c>
      <c r="B8" s="9" t="s">
        <v>582</v>
      </c>
      <c r="C8" s="9" t="s">
        <v>583</v>
      </c>
      <c r="D8" s="9" t="s">
        <v>582</v>
      </c>
      <c r="E8" s="9" t="s">
        <v>584</v>
      </c>
      <c r="F8" s="9" t="s">
        <v>585</v>
      </c>
      <c r="G8" s="9" t="s">
        <v>586</v>
      </c>
      <c r="H8">
        <v>97</v>
      </c>
      <c r="I8" t="s">
        <v>509</v>
      </c>
      <c r="J8" t="s">
        <v>504</v>
      </c>
      <c r="M8" t="s">
        <v>508</v>
      </c>
      <c r="N8" s="9" t="s">
        <v>1048</v>
      </c>
      <c r="O8" s="9" t="s">
        <v>1049</v>
      </c>
      <c r="P8" s="9" t="s">
        <v>1050</v>
      </c>
      <c r="Q8" s="9" t="s">
        <v>1051</v>
      </c>
      <c r="R8" s="9" t="s">
        <v>1052</v>
      </c>
      <c r="S8" s="9" t="s">
        <v>1053</v>
      </c>
      <c r="T8" s="9" t="s">
        <v>1054</v>
      </c>
      <c r="U8" s="9" t="s">
        <v>1055</v>
      </c>
      <c r="V8" s="9">
        <v>0.1191</v>
      </c>
      <c r="W8">
        <v>97</v>
      </c>
      <c r="X8" t="s">
        <v>509</v>
      </c>
      <c r="Y8" t="s">
        <v>504</v>
      </c>
    </row>
    <row r="9" spans="1:25" x14ac:dyDescent="0.3">
      <c r="A9" t="s">
        <v>453</v>
      </c>
      <c r="B9" s="9">
        <v>-1.5620000000000001</v>
      </c>
      <c r="C9" s="9">
        <v>-0.41899999999999998</v>
      </c>
      <c r="D9" s="9" t="s">
        <v>1701</v>
      </c>
      <c r="E9" s="9" t="s">
        <v>1702</v>
      </c>
      <c r="F9" s="9" t="s">
        <v>1703</v>
      </c>
      <c r="G9" s="9" t="s">
        <v>1704</v>
      </c>
      <c r="H9">
        <v>101</v>
      </c>
      <c r="I9" t="s">
        <v>510</v>
      </c>
      <c r="J9" t="s">
        <v>504</v>
      </c>
      <c r="M9" t="s">
        <v>453</v>
      </c>
      <c r="N9" s="9" t="s">
        <v>1426</v>
      </c>
      <c r="O9" s="9" t="s">
        <v>1427</v>
      </c>
      <c r="P9" s="9" t="s">
        <v>1428</v>
      </c>
      <c r="Q9" s="9" t="s">
        <v>1429</v>
      </c>
      <c r="R9" s="9" t="s">
        <v>1430</v>
      </c>
      <c r="S9" s="9" t="s">
        <v>1431</v>
      </c>
      <c r="T9" s="9" t="s">
        <v>1432</v>
      </c>
      <c r="U9" s="9" t="s">
        <v>1433</v>
      </c>
      <c r="V9" s="9">
        <v>3.4529999999999998E-2</v>
      </c>
      <c r="W9">
        <v>101</v>
      </c>
      <c r="X9" t="s">
        <v>510</v>
      </c>
      <c r="Y9" t="s">
        <v>504</v>
      </c>
    </row>
    <row r="10" spans="1:25" x14ac:dyDescent="0.3">
      <c r="A10" t="s">
        <v>511</v>
      </c>
      <c r="B10" s="9">
        <v>-2.1469999999999998</v>
      </c>
      <c r="C10" s="9" t="s">
        <v>110</v>
      </c>
      <c r="D10" s="9" t="s">
        <v>591</v>
      </c>
      <c r="E10" s="9" t="s">
        <v>592</v>
      </c>
      <c r="F10" s="9">
        <v>-2.177</v>
      </c>
      <c r="G10" s="9" t="s">
        <v>593</v>
      </c>
      <c r="H10">
        <v>140</v>
      </c>
      <c r="I10" t="s">
        <v>503</v>
      </c>
      <c r="J10" t="s">
        <v>512</v>
      </c>
      <c r="M10" t="s">
        <v>511</v>
      </c>
      <c r="N10" s="9">
        <v>-3.0510000000000002</v>
      </c>
      <c r="O10" s="9">
        <v>-1.962</v>
      </c>
      <c r="P10" s="9">
        <v>-2.1800000000000002</v>
      </c>
      <c r="Q10" s="9">
        <v>-10.050000000000001</v>
      </c>
      <c r="R10" s="9">
        <v>0.21690000000000001</v>
      </c>
      <c r="S10" s="9">
        <v>9.8610000000000007</v>
      </c>
      <c r="T10" s="9">
        <v>11.01</v>
      </c>
      <c r="U10" s="9">
        <v>-2.5979999999999999</v>
      </c>
      <c r="V10" s="9" t="s">
        <v>1063</v>
      </c>
      <c r="W10">
        <v>140</v>
      </c>
      <c r="X10" t="s">
        <v>503</v>
      </c>
      <c r="Y10" t="s">
        <v>512</v>
      </c>
    </row>
    <row r="11" spans="1:25" x14ac:dyDescent="0.3">
      <c r="A11" t="s">
        <v>885</v>
      </c>
      <c r="B11" s="9">
        <v>-1.2869999999999999</v>
      </c>
      <c r="C11" s="9">
        <v>-1.7090000000000001</v>
      </c>
      <c r="D11" s="9">
        <v>-2.1150000000000002</v>
      </c>
      <c r="E11" s="9">
        <v>-9.32</v>
      </c>
      <c r="F11" s="9">
        <v>-1.042</v>
      </c>
      <c r="G11" s="9" t="s">
        <v>1705</v>
      </c>
      <c r="H11">
        <v>41</v>
      </c>
      <c r="I11" t="s">
        <v>551</v>
      </c>
      <c r="J11" t="s">
        <v>504</v>
      </c>
      <c r="M11" t="s">
        <v>885</v>
      </c>
      <c r="N11" s="9">
        <v>-3.3039999999999998</v>
      </c>
      <c r="O11" s="9">
        <v>-3.097</v>
      </c>
      <c r="P11" s="9">
        <v>-2.2749999999999999</v>
      </c>
      <c r="Q11" s="9">
        <v>-10.37</v>
      </c>
      <c r="R11" s="9">
        <v>0.21940000000000001</v>
      </c>
      <c r="S11" s="9">
        <v>14.79</v>
      </c>
      <c r="T11" s="9">
        <v>15.72</v>
      </c>
      <c r="U11" s="9">
        <v>-2.306</v>
      </c>
      <c r="V11" s="9">
        <v>8.6480000000000001E-2</v>
      </c>
      <c r="W11">
        <v>41</v>
      </c>
      <c r="X11" t="s">
        <v>551</v>
      </c>
      <c r="Y11" t="s">
        <v>504</v>
      </c>
    </row>
    <row r="12" spans="1:25" x14ac:dyDescent="0.3">
      <c r="A12" t="s">
        <v>454</v>
      </c>
      <c r="B12" s="9" t="s">
        <v>1706</v>
      </c>
      <c r="C12" s="9" t="s">
        <v>795</v>
      </c>
      <c r="D12" s="9">
        <v>-2.1040000000000001</v>
      </c>
      <c r="E12" s="9">
        <v>-8.9450000000000003</v>
      </c>
      <c r="F12" s="9" t="s">
        <v>102</v>
      </c>
      <c r="G12" s="9" t="s">
        <v>1707</v>
      </c>
      <c r="H12">
        <v>169</v>
      </c>
      <c r="I12" t="s">
        <v>513</v>
      </c>
      <c r="J12" t="s">
        <v>504</v>
      </c>
      <c r="M12" t="s">
        <v>454</v>
      </c>
      <c r="N12" s="9">
        <v>-3.3540000000000001</v>
      </c>
      <c r="O12" s="9">
        <v>-2.714</v>
      </c>
      <c r="P12" s="9">
        <v>-2.1309999999999998</v>
      </c>
      <c r="Q12" s="9">
        <v>-9.1029999999999998</v>
      </c>
      <c r="R12" s="9">
        <v>0.2341</v>
      </c>
      <c r="S12" s="9">
        <v>11.66</v>
      </c>
      <c r="T12" s="9">
        <v>11.73</v>
      </c>
      <c r="U12" s="9" t="s">
        <v>1434</v>
      </c>
      <c r="V12" s="9" t="s">
        <v>1435</v>
      </c>
      <c r="W12">
        <v>169</v>
      </c>
      <c r="X12" t="s">
        <v>513</v>
      </c>
      <c r="Y12" t="s">
        <v>504</v>
      </c>
    </row>
    <row r="13" spans="1:25" x14ac:dyDescent="0.3">
      <c r="A13" t="s">
        <v>455</v>
      </c>
      <c r="B13" s="9">
        <v>-1.84</v>
      </c>
      <c r="C13" s="9">
        <v>-0.82920000000000005</v>
      </c>
      <c r="D13" s="9" t="s">
        <v>1708</v>
      </c>
      <c r="E13" s="9" t="s">
        <v>1709</v>
      </c>
      <c r="F13" s="9">
        <v>-1.893</v>
      </c>
      <c r="G13" s="9" t="s">
        <v>1710</v>
      </c>
      <c r="H13">
        <v>105</v>
      </c>
      <c r="I13" t="s">
        <v>505</v>
      </c>
      <c r="J13" t="s">
        <v>504</v>
      </c>
      <c r="M13" t="s">
        <v>455</v>
      </c>
      <c r="N13" s="9">
        <v>-2.6880000000000002</v>
      </c>
      <c r="O13" s="9">
        <v>-2.0720000000000001</v>
      </c>
      <c r="P13" s="9">
        <v>-1.8959999999999999</v>
      </c>
      <c r="Q13" s="9">
        <v>-7.4569999999999999</v>
      </c>
      <c r="R13" s="9">
        <v>0.25430000000000003</v>
      </c>
      <c r="S13" s="9">
        <v>13.4</v>
      </c>
      <c r="T13" s="9">
        <v>13.9</v>
      </c>
      <c r="U13" s="9" t="s">
        <v>1436</v>
      </c>
      <c r="V13" s="9" t="s">
        <v>1437</v>
      </c>
      <c r="W13">
        <v>105</v>
      </c>
      <c r="X13" t="s">
        <v>505</v>
      </c>
      <c r="Y13" t="s">
        <v>504</v>
      </c>
    </row>
    <row r="14" spans="1:25" x14ac:dyDescent="0.3">
      <c r="A14" t="s">
        <v>456</v>
      </c>
      <c r="B14" s="9">
        <v>-0.57569999999999999</v>
      </c>
      <c r="C14" s="9">
        <v>0.2319</v>
      </c>
      <c r="D14" s="9" t="s">
        <v>1711</v>
      </c>
      <c r="E14" s="9" t="s">
        <v>1712</v>
      </c>
      <c r="F14" s="9">
        <v>-2.57</v>
      </c>
      <c r="G14" s="9" t="s">
        <v>1713</v>
      </c>
      <c r="H14">
        <v>105</v>
      </c>
      <c r="I14" t="s">
        <v>505</v>
      </c>
      <c r="J14" t="s">
        <v>504</v>
      </c>
      <c r="M14" t="s">
        <v>456</v>
      </c>
      <c r="N14" s="9">
        <v>-2.8039999999999998</v>
      </c>
      <c r="O14" s="9">
        <v>-2.9940000000000002</v>
      </c>
      <c r="P14" s="9" t="s">
        <v>1438</v>
      </c>
      <c r="Q14" s="9" t="s">
        <v>1439</v>
      </c>
      <c r="R14" s="9" t="s">
        <v>1440</v>
      </c>
      <c r="S14" s="9" t="s">
        <v>1441</v>
      </c>
      <c r="T14" s="9" t="s">
        <v>1442</v>
      </c>
      <c r="U14" s="9" t="s">
        <v>1443</v>
      </c>
      <c r="V14" s="9">
        <v>0.12870000000000001</v>
      </c>
      <c r="W14">
        <v>105</v>
      </c>
      <c r="X14" t="s">
        <v>505</v>
      </c>
      <c r="Y14" t="s">
        <v>504</v>
      </c>
    </row>
    <row r="15" spans="1:25" x14ac:dyDescent="0.3">
      <c r="A15" t="s">
        <v>457</v>
      </c>
      <c r="B15" s="9">
        <v>-2.5539999999999998</v>
      </c>
      <c r="C15" s="9" t="s">
        <v>1714</v>
      </c>
      <c r="D15" s="9" t="s">
        <v>1715</v>
      </c>
      <c r="E15" s="9" t="s">
        <v>1716</v>
      </c>
      <c r="F15" s="9">
        <v>-2.56</v>
      </c>
      <c r="G15" s="9" t="s">
        <v>129</v>
      </c>
      <c r="H15">
        <v>237</v>
      </c>
      <c r="I15" t="s">
        <v>514</v>
      </c>
      <c r="J15" t="s">
        <v>504</v>
      </c>
      <c r="M15" t="s">
        <v>457</v>
      </c>
      <c r="N15" s="9">
        <v>-2.9550000000000001</v>
      </c>
      <c r="O15" s="9">
        <v>-2.93</v>
      </c>
      <c r="P15" s="9" t="s">
        <v>1444</v>
      </c>
      <c r="Q15" s="9" t="s">
        <v>1445</v>
      </c>
      <c r="R15" s="9" t="s">
        <v>1446</v>
      </c>
      <c r="S15" s="9" t="s">
        <v>1447</v>
      </c>
      <c r="T15" s="9" t="s">
        <v>1448</v>
      </c>
      <c r="U15" s="9" t="s">
        <v>1449</v>
      </c>
      <c r="V15" s="9" t="s">
        <v>1450</v>
      </c>
      <c r="W15">
        <v>237</v>
      </c>
      <c r="X15" t="s">
        <v>514</v>
      </c>
      <c r="Y15" t="s">
        <v>504</v>
      </c>
    </row>
    <row r="16" spans="1:25" x14ac:dyDescent="0.3">
      <c r="A16" t="s">
        <v>458</v>
      </c>
      <c r="B16" s="9">
        <v>-1.69</v>
      </c>
      <c r="C16" s="9">
        <v>-1.6919999999999999</v>
      </c>
      <c r="D16" s="9" t="s">
        <v>1717</v>
      </c>
      <c r="E16" s="9" t="s">
        <v>1718</v>
      </c>
      <c r="F16" s="9">
        <v>-1.865</v>
      </c>
      <c r="G16" s="9" t="s">
        <v>1719</v>
      </c>
      <c r="H16">
        <v>117</v>
      </c>
      <c r="I16" t="s">
        <v>515</v>
      </c>
      <c r="J16" t="s">
        <v>504</v>
      </c>
      <c r="M16" t="s">
        <v>458</v>
      </c>
      <c r="N16" s="9">
        <v>-3.7320000000000002</v>
      </c>
      <c r="O16" s="9">
        <v>-2.3639999999999999</v>
      </c>
      <c r="P16" s="9" t="s">
        <v>1451</v>
      </c>
      <c r="Q16" s="9" t="s">
        <v>1452</v>
      </c>
      <c r="R16" s="9" t="s">
        <v>1453</v>
      </c>
      <c r="S16" s="9" t="s">
        <v>1454</v>
      </c>
      <c r="T16" s="9" t="s">
        <v>1455</v>
      </c>
      <c r="U16" s="9">
        <v>-2.4820000000000002</v>
      </c>
      <c r="V16" s="9" t="s">
        <v>1456</v>
      </c>
      <c r="W16">
        <v>117</v>
      </c>
      <c r="X16" t="s">
        <v>515</v>
      </c>
      <c r="Y16" t="s">
        <v>504</v>
      </c>
    </row>
    <row r="17" spans="1:25" x14ac:dyDescent="0.3">
      <c r="A17" t="s">
        <v>459</v>
      </c>
      <c r="B17" s="9">
        <v>-1.641</v>
      </c>
      <c r="C17" s="9">
        <v>-1.5429999999999999</v>
      </c>
      <c r="D17" s="9" t="s">
        <v>1720</v>
      </c>
      <c r="E17" s="9" t="s">
        <v>1721</v>
      </c>
      <c r="F17" s="9">
        <v>-1.758</v>
      </c>
      <c r="G17" s="9" t="s">
        <v>1722</v>
      </c>
      <c r="H17">
        <v>117</v>
      </c>
      <c r="I17" t="s">
        <v>515</v>
      </c>
      <c r="J17" t="s">
        <v>504</v>
      </c>
      <c r="M17" t="s">
        <v>459</v>
      </c>
      <c r="N17" s="9">
        <v>-3.0819999999999999</v>
      </c>
      <c r="O17" s="9">
        <v>-2.1840000000000002</v>
      </c>
      <c r="P17" s="9">
        <v>-2.7559999999999998</v>
      </c>
      <c r="Q17" s="9">
        <v>-15.2</v>
      </c>
      <c r="R17" s="9">
        <v>0.18129999999999999</v>
      </c>
      <c r="S17" s="9">
        <v>9.7669999999999995</v>
      </c>
      <c r="T17" s="9">
        <v>11.68</v>
      </c>
      <c r="U17" s="9">
        <v>-2.4609999999999999</v>
      </c>
      <c r="V17" s="9" t="s">
        <v>1457</v>
      </c>
      <c r="W17">
        <v>117</v>
      </c>
      <c r="X17" t="s">
        <v>515</v>
      </c>
      <c r="Y17" t="s">
        <v>504</v>
      </c>
    </row>
    <row r="18" spans="1:25" x14ac:dyDescent="0.3">
      <c r="A18" t="s">
        <v>460</v>
      </c>
      <c r="B18" s="9" t="s">
        <v>1723</v>
      </c>
      <c r="C18" s="9" t="s">
        <v>1724</v>
      </c>
      <c r="D18" s="9" t="s">
        <v>1723</v>
      </c>
      <c r="E18" s="9" t="s">
        <v>1725</v>
      </c>
      <c r="F18" s="9">
        <v>-2.2850000000000001</v>
      </c>
      <c r="G18" s="9" t="s">
        <v>1726</v>
      </c>
      <c r="H18">
        <v>97</v>
      </c>
      <c r="I18" t="s">
        <v>509</v>
      </c>
      <c r="J18" t="s">
        <v>504</v>
      </c>
      <c r="M18" t="s">
        <v>460</v>
      </c>
      <c r="N18" s="9">
        <v>-4.4109999999999996</v>
      </c>
      <c r="O18" s="9" t="s">
        <v>1458</v>
      </c>
      <c r="P18" s="9">
        <v>-2.7639999999999998</v>
      </c>
      <c r="Q18" s="9">
        <v>-16.18</v>
      </c>
      <c r="R18" s="9">
        <v>0.1709</v>
      </c>
      <c r="S18" s="9">
        <v>9.5790000000000006</v>
      </c>
      <c r="T18" s="9">
        <v>9.9139999999999997</v>
      </c>
      <c r="U18" s="9" t="s">
        <v>1459</v>
      </c>
      <c r="V18" s="9">
        <v>0.18590000000000001</v>
      </c>
      <c r="W18">
        <v>97</v>
      </c>
      <c r="X18" t="s">
        <v>509</v>
      </c>
      <c r="Y18" t="s">
        <v>504</v>
      </c>
    </row>
    <row r="19" spans="1:25" x14ac:dyDescent="0.3">
      <c r="A19" t="s">
        <v>626</v>
      </c>
      <c r="B19" s="9" t="s">
        <v>1727</v>
      </c>
      <c r="C19" s="9" t="s">
        <v>1728</v>
      </c>
      <c r="D19" s="9" t="s">
        <v>1727</v>
      </c>
      <c r="E19" s="9" t="s">
        <v>1729</v>
      </c>
      <c r="F19" s="9" t="s">
        <v>1730</v>
      </c>
      <c r="G19" s="9" t="s">
        <v>1731</v>
      </c>
      <c r="H19">
        <v>85</v>
      </c>
      <c r="I19" t="s">
        <v>516</v>
      </c>
      <c r="J19" t="s">
        <v>504</v>
      </c>
      <c r="M19" t="s">
        <v>626</v>
      </c>
      <c r="N19" s="9" t="s">
        <v>1460</v>
      </c>
      <c r="O19" s="9" t="s">
        <v>1461</v>
      </c>
      <c r="P19" s="9" t="s">
        <v>1462</v>
      </c>
      <c r="Q19" s="9" t="s">
        <v>1463</v>
      </c>
      <c r="R19" s="9" t="s">
        <v>1464</v>
      </c>
      <c r="S19" s="9" t="s">
        <v>1465</v>
      </c>
      <c r="T19" s="9">
        <v>9.36</v>
      </c>
      <c r="U19" s="9" t="s">
        <v>1466</v>
      </c>
      <c r="V19" s="9">
        <v>9.6449999999999994E-2</v>
      </c>
      <c r="W19">
        <v>85</v>
      </c>
      <c r="X19" t="s">
        <v>516</v>
      </c>
      <c r="Y19" t="s">
        <v>504</v>
      </c>
    </row>
    <row r="20" spans="1:25" x14ac:dyDescent="0.3">
      <c r="A20" t="s">
        <v>462</v>
      </c>
      <c r="B20" s="9">
        <v>-1.0549999999999999</v>
      </c>
      <c r="C20" s="9">
        <v>-0.95630000000000004</v>
      </c>
      <c r="D20" s="9" t="s">
        <v>1732</v>
      </c>
      <c r="E20" s="9" t="s">
        <v>1733</v>
      </c>
      <c r="F20" s="9">
        <v>-2.4020000000000001</v>
      </c>
      <c r="G20" s="9" t="s">
        <v>1734</v>
      </c>
      <c r="H20">
        <v>102</v>
      </c>
      <c r="I20" t="s">
        <v>517</v>
      </c>
      <c r="J20" t="s">
        <v>504</v>
      </c>
      <c r="M20" t="s">
        <v>462</v>
      </c>
      <c r="N20" s="9">
        <v>-3.6339999999999999</v>
      </c>
      <c r="O20" s="9" t="s">
        <v>1467</v>
      </c>
      <c r="P20" s="9" t="s">
        <v>1468</v>
      </c>
      <c r="Q20" s="9" t="s">
        <v>1469</v>
      </c>
      <c r="R20" s="9" t="s">
        <v>1103</v>
      </c>
      <c r="S20" s="9" t="s">
        <v>1470</v>
      </c>
      <c r="T20" s="9" t="s">
        <v>1471</v>
      </c>
      <c r="U20" s="9" t="s">
        <v>1472</v>
      </c>
      <c r="V20" s="9">
        <v>0.1787</v>
      </c>
      <c r="W20">
        <v>102</v>
      </c>
      <c r="X20" t="s">
        <v>517</v>
      </c>
      <c r="Y20" t="s">
        <v>504</v>
      </c>
    </row>
    <row r="21" spans="1:25" x14ac:dyDescent="0.3">
      <c r="A21" t="s">
        <v>553</v>
      </c>
      <c r="B21" s="9">
        <v>-1.843</v>
      </c>
      <c r="C21" s="9">
        <v>-1.6719999999999999</v>
      </c>
      <c r="D21" s="9">
        <v>-1.798</v>
      </c>
      <c r="E21" s="9">
        <v>-6.58</v>
      </c>
      <c r="F21" s="9">
        <v>-1.5569999999999999</v>
      </c>
      <c r="G21" s="9" t="s">
        <v>1735</v>
      </c>
      <c r="H21">
        <v>65</v>
      </c>
      <c r="I21" t="s">
        <v>554</v>
      </c>
      <c r="J21" t="s">
        <v>504</v>
      </c>
      <c r="M21" t="s">
        <v>553</v>
      </c>
      <c r="N21" s="9">
        <v>-2.9060000000000001</v>
      </c>
      <c r="O21" s="9">
        <v>-1.998</v>
      </c>
      <c r="P21" s="9">
        <v>-1.65</v>
      </c>
      <c r="Q21" s="9">
        <v>-5.452</v>
      </c>
      <c r="R21" s="9">
        <v>0.30259999999999998</v>
      </c>
      <c r="S21" s="9">
        <v>20.68</v>
      </c>
      <c r="T21" s="9">
        <v>22.99</v>
      </c>
      <c r="U21" s="9">
        <v>-1.881</v>
      </c>
      <c r="V21" s="9" t="s">
        <v>1473</v>
      </c>
      <c r="W21">
        <v>65</v>
      </c>
      <c r="X21" t="s">
        <v>554</v>
      </c>
      <c r="Y21" t="s">
        <v>504</v>
      </c>
    </row>
    <row r="22" spans="1:25" x14ac:dyDescent="0.3">
      <c r="A22" t="s">
        <v>637</v>
      </c>
      <c r="B22" s="9" t="s">
        <v>1736</v>
      </c>
      <c r="C22" s="9">
        <v>-1.466</v>
      </c>
      <c r="D22" s="9" t="s">
        <v>1737</v>
      </c>
      <c r="E22" s="9" t="s">
        <v>1738</v>
      </c>
      <c r="F22" s="9">
        <v>-2.2229999999999999</v>
      </c>
      <c r="G22" s="9" t="s">
        <v>1739</v>
      </c>
      <c r="H22">
        <v>109</v>
      </c>
      <c r="I22" t="s">
        <v>518</v>
      </c>
      <c r="J22" t="s">
        <v>504</v>
      </c>
      <c r="M22" t="s">
        <v>637</v>
      </c>
      <c r="N22" s="9" t="s">
        <v>1474</v>
      </c>
      <c r="O22" s="9" t="s">
        <v>1475</v>
      </c>
      <c r="P22" s="9" t="s">
        <v>1476</v>
      </c>
      <c r="Q22" s="9" t="s">
        <v>1477</v>
      </c>
      <c r="R22" s="9" t="s">
        <v>1478</v>
      </c>
      <c r="S22" s="9" t="s">
        <v>156</v>
      </c>
      <c r="T22" s="9" t="s">
        <v>1479</v>
      </c>
      <c r="U22" s="9" t="s">
        <v>747</v>
      </c>
      <c r="V22" s="9">
        <v>0.1943</v>
      </c>
      <c r="W22">
        <v>109</v>
      </c>
      <c r="X22" t="s">
        <v>518</v>
      </c>
      <c r="Y22" t="s">
        <v>504</v>
      </c>
    </row>
    <row r="23" spans="1:25" x14ac:dyDescent="0.3">
      <c r="A23" t="s">
        <v>464</v>
      </c>
      <c r="B23" s="9">
        <v>-0.71919999999999995</v>
      </c>
      <c r="C23" s="9">
        <v>0.3967</v>
      </c>
      <c r="D23" s="9">
        <v>-2.0489999999999999</v>
      </c>
      <c r="E23" s="9">
        <v>-8.7940000000000005</v>
      </c>
      <c r="F23" s="9" t="s">
        <v>1740</v>
      </c>
      <c r="G23" s="9" t="s">
        <v>1741</v>
      </c>
      <c r="H23">
        <v>173</v>
      </c>
      <c r="I23" t="s">
        <v>519</v>
      </c>
      <c r="J23" t="s">
        <v>504</v>
      </c>
      <c r="M23" t="s">
        <v>464</v>
      </c>
      <c r="N23" s="9">
        <v>-2.4430000000000001</v>
      </c>
      <c r="O23" s="9">
        <v>-2.9089999999999998</v>
      </c>
      <c r="P23" s="9" t="s">
        <v>1480</v>
      </c>
      <c r="Q23" s="9" t="s">
        <v>1481</v>
      </c>
      <c r="R23" s="9" t="s">
        <v>1482</v>
      </c>
      <c r="S23" s="9" t="s">
        <v>1483</v>
      </c>
      <c r="T23" s="9" t="s">
        <v>1484</v>
      </c>
      <c r="U23" s="9" t="s">
        <v>127</v>
      </c>
      <c r="V23" s="9" t="s">
        <v>1485</v>
      </c>
      <c r="W23">
        <v>173</v>
      </c>
      <c r="X23" t="s">
        <v>519</v>
      </c>
      <c r="Y23" t="s">
        <v>504</v>
      </c>
    </row>
    <row r="24" spans="1:25" x14ac:dyDescent="0.3">
      <c r="A24" t="s">
        <v>644</v>
      </c>
      <c r="B24" s="9">
        <v>-2.4049999999999998</v>
      </c>
      <c r="C24" s="9" t="s">
        <v>645</v>
      </c>
      <c r="D24" s="9" t="s">
        <v>646</v>
      </c>
      <c r="E24" s="9" t="s">
        <v>647</v>
      </c>
      <c r="F24" s="9">
        <v>-2.665</v>
      </c>
      <c r="G24" s="9" t="s">
        <v>648</v>
      </c>
      <c r="H24">
        <v>85</v>
      </c>
      <c r="I24" t="s">
        <v>516</v>
      </c>
      <c r="J24" t="s">
        <v>504</v>
      </c>
      <c r="M24" t="s">
        <v>644</v>
      </c>
      <c r="N24" s="9">
        <v>-3.835</v>
      </c>
      <c r="O24" s="9" t="s">
        <v>1124</v>
      </c>
      <c r="P24" s="9" t="s">
        <v>1125</v>
      </c>
      <c r="Q24" s="9" t="s">
        <v>1126</v>
      </c>
      <c r="R24" s="9" t="s">
        <v>1127</v>
      </c>
      <c r="S24" s="9" t="s">
        <v>1128</v>
      </c>
      <c r="T24" s="9" t="s">
        <v>1129</v>
      </c>
      <c r="U24" s="9" t="s">
        <v>1082</v>
      </c>
      <c r="V24" s="9">
        <v>0.1308</v>
      </c>
      <c r="W24">
        <v>85</v>
      </c>
      <c r="X24" t="s">
        <v>516</v>
      </c>
      <c r="Y24" t="s">
        <v>504</v>
      </c>
    </row>
    <row r="25" spans="1:25" x14ac:dyDescent="0.3">
      <c r="A25" t="s">
        <v>465</v>
      </c>
      <c r="B25" s="9">
        <v>-1.8480000000000001</v>
      </c>
      <c r="C25" s="9">
        <v>-1.3109999999999999</v>
      </c>
      <c r="D25" s="9" t="s">
        <v>1742</v>
      </c>
      <c r="E25" s="9" t="s">
        <v>1743</v>
      </c>
      <c r="F25" s="9">
        <v>-1.454</v>
      </c>
      <c r="G25" s="9" t="s">
        <v>1744</v>
      </c>
      <c r="H25">
        <v>109</v>
      </c>
      <c r="I25" t="s">
        <v>518</v>
      </c>
      <c r="J25" t="s">
        <v>504</v>
      </c>
      <c r="M25" t="s">
        <v>465</v>
      </c>
      <c r="N25" s="9">
        <v>-4.4969999999999999</v>
      </c>
      <c r="O25" s="9">
        <v>-2.512</v>
      </c>
      <c r="P25" s="9">
        <v>-2.391</v>
      </c>
      <c r="Q25" s="9">
        <v>-11.5</v>
      </c>
      <c r="R25" s="9">
        <v>0.20780000000000001</v>
      </c>
      <c r="S25" s="9">
        <v>9.3409999999999993</v>
      </c>
      <c r="T25" s="9">
        <v>9.6189999999999998</v>
      </c>
      <c r="U25" s="9">
        <v>-1.8680000000000001</v>
      </c>
      <c r="V25" s="9" t="s">
        <v>1486</v>
      </c>
      <c r="W25">
        <v>109</v>
      </c>
      <c r="X25" t="s">
        <v>518</v>
      </c>
      <c r="Y25" t="s">
        <v>504</v>
      </c>
    </row>
    <row r="26" spans="1:25" x14ac:dyDescent="0.3">
      <c r="A26" t="s">
        <v>466</v>
      </c>
      <c r="B26" s="9">
        <v>-2.1419999999999999</v>
      </c>
      <c r="C26" s="9">
        <v>-0.72460000000000002</v>
      </c>
      <c r="D26" s="9" t="s">
        <v>1745</v>
      </c>
      <c r="E26" s="9" t="s">
        <v>1746</v>
      </c>
      <c r="F26" s="9">
        <v>-1.5109999999999999</v>
      </c>
      <c r="G26" s="9" t="s">
        <v>1747</v>
      </c>
      <c r="H26">
        <v>181</v>
      </c>
      <c r="I26" t="s">
        <v>521</v>
      </c>
      <c r="J26" t="s">
        <v>504</v>
      </c>
      <c r="M26" t="s">
        <v>466</v>
      </c>
      <c r="N26" s="9">
        <v>-3.0169999999999999</v>
      </c>
      <c r="O26" s="9">
        <v>-2.0870000000000002</v>
      </c>
      <c r="P26" s="9">
        <v>-2.6469999999999998</v>
      </c>
      <c r="Q26" s="9">
        <v>-14.05</v>
      </c>
      <c r="R26" s="9">
        <v>0.1885</v>
      </c>
      <c r="S26" s="9">
        <v>10.75</v>
      </c>
      <c r="T26" s="9">
        <v>11.22</v>
      </c>
      <c r="U26" s="9">
        <v>-2.266</v>
      </c>
      <c r="V26" s="9" t="s">
        <v>1487</v>
      </c>
      <c r="W26">
        <v>181</v>
      </c>
      <c r="X26" t="s">
        <v>521</v>
      </c>
      <c r="Y26" t="s">
        <v>504</v>
      </c>
    </row>
    <row r="27" spans="1:25" x14ac:dyDescent="0.3">
      <c r="A27" t="s">
        <v>467</v>
      </c>
      <c r="B27" s="9">
        <v>-1.8959999999999999</v>
      </c>
      <c r="C27" s="9">
        <v>-1.6859999999999999</v>
      </c>
      <c r="D27" s="9" t="s">
        <v>1748</v>
      </c>
      <c r="E27" s="9" t="s">
        <v>1749</v>
      </c>
      <c r="F27" s="9">
        <v>-1.8540000000000001</v>
      </c>
      <c r="G27" s="9" t="s">
        <v>1750</v>
      </c>
      <c r="H27">
        <v>181</v>
      </c>
      <c r="I27" t="s">
        <v>521</v>
      </c>
      <c r="J27" t="s">
        <v>504</v>
      </c>
      <c r="M27" t="s">
        <v>467</v>
      </c>
      <c r="N27" s="9">
        <v>-3.1970000000000001</v>
      </c>
      <c r="O27" s="9">
        <v>-2.0310000000000001</v>
      </c>
      <c r="P27" s="9" t="s">
        <v>1488</v>
      </c>
      <c r="Q27" s="9" t="s">
        <v>1489</v>
      </c>
      <c r="R27" s="9" t="s">
        <v>1490</v>
      </c>
      <c r="S27" s="9" t="s">
        <v>1491</v>
      </c>
      <c r="T27" s="9" t="s">
        <v>1492</v>
      </c>
      <c r="U27" s="9">
        <v>-2.5569999999999999</v>
      </c>
      <c r="V27" s="9" t="s">
        <v>1493</v>
      </c>
      <c r="W27">
        <v>181</v>
      </c>
      <c r="X27" t="s">
        <v>521</v>
      </c>
      <c r="Y27" t="s">
        <v>504</v>
      </c>
    </row>
    <row r="28" spans="1:25" x14ac:dyDescent="0.3">
      <c r="A28" t="s">
        <v>522</v>
      </c>
      <c r="B28" s="9" t="s">
        <v>591</v>
      </c>
      <c r="C28" s="9" t="s">
        <v>661</v>
      </c>
      <c r="D28" s="9">
        <v>-2.516</v>
      </c>
      <c r="E28" s="9" t="s">
        <v>662</v>
      </c>
      <c r="F28" s="9">
        <v>-2.3879999999999999</v>
      </c>
      <c r="G28" s="9" t="s">
        <v>663</v>
      </c>
      <c r="H28">
        <v>93</v>
      </c>
      <c r="I28" t="s">
        <v>523</v>
      </c>
      <c r="J28" t="s">
        <v>504</v>
      </c>
      <c r="M28" t="s">
        <v>522</v>
      </c>
      <c r="N28" s="9">
        <v>-3.7669999999999999</v>
      </c>
      <c r="O28" s="9">
        <v>-2.702</v>
      </c>
      <c r="P28" s="9">
        <v>-2.246</v>
      </c>
      <c r="Q28" s="9">
        <v>-10.130000000000001</v>
      </c>
      <c r="R28" s="9">
        <v>0.2218</v>
      </c>
      <c r="S28" s="9">
        <v>11.34</v>
      </c>
      <c r="T28" s="9">
        <v>11.5</v>
      </c>
      <c r="U28" s="9" t="s">
        <v>1139</v>
      </c>
      <c r="V28" s="9" t="s">
        <v>1140</v>
      </c>
      <c r="W28">
        <v>93</v>
      </c>
      <c r="X28" t="s">
        <v>523</v>
      </c>
      <c r="Y28" t="s">
        <v>504</v>
      </c>
    </row>
    <row r="29" spans="1:25" x14ac:dyDescent="0.3">
      <c r="A29" t="s">
        <v>468</v>
      </c>
      <c r="B29" s="9">
        <v>-1.399</v>
      </c>
      <c r="C29" s="9">
        <v>-0.94359999999999999</v>
      </c>
      <c r="D29" s="9">
        <v>-1.6319999999999999</v>
      </c>
      <c r="E29" s="9">
        <v>-5.5119999999999996</v>
      </c>
      <c r="F29" s="9">
        <v>-2.2509999999999999</v>
      </c>
      <c r="G29" s="9" t="s">
        <v>1751</v>
      </c>
      <c r="H29">
        <v>197</v>
      </c>
      <c r="I29" t="s">
        <v>524</v>
      </c>
      <c r="J29" t="s">
        <v>504</v>
      </c>
      <c r="M29" t="s">
        <v>468</v>
      </c>
      <c r="N29" s="9">
        <v>-3.766</v>
      </c>
      <c r="O29" s="9">
        <v>-2.9020000000000001</v>
      </c>
      <c r="P29" s="9">
        <v>-2.5350000000000001</v>
      </c>
      <c r="Q29" s="9">
        <v>-13.93</v>
      </c>
      <c r="R29" s="9">
        <v>0.18190000000000001</v>
      </c>
      <c r="S29" s="9">
        <v>11.12</v>
      </c>
      <c r="T29" s="9">
        <v>11.24</v>
      </c>
      <c r="U29" s="9">
        <v>-2.472</v>
      </c>
      <c r="V29" s="9" t="s">
        <v>1494</v>
      </c>
      <c r="W29">
        <v>197</v>
      </c>
      <c r="X29" t="s">
        <v>524</v>
      </c>
      <c r="Y29" t="s">
        <v>504</v>
      </c>
    </row>
    <row r="30" spans="1:25" x14ac:dyDescent="0.3">
      <c r="A30" t="s">
        <v>469</v>
      </c>
      <c r="B30" s="9">
        <v>-1.875</v>
      </c>
      <c r="C30" s="9" t="s">
        <v>124</v>
      </c>
      <c r="D30" s="9" t="s">
        <v>1752</v>
      </c>
      <c r="E30" s="9" t="s">
        <v>1753</v>
      </c>
      <c r="F30" s="9">
        <v>-1.877</v>
      </c>
      <c r="G30" s="9" t="s">
        <v>115</v>
      </c>
      <c r="H30">
        <v>177</v>
      </c>
      <c r="I30" t="s">
        <v>525</v>
      </c>
      <c r="J30" t="s">
        <v>504</v>
      </c>
      <c r="M30" t="s">
        <v>469</v>
      </c>
      <c r="N30" s="9">
        <v>-2.3410000000000002</v>
      </c>
      <c r="O30" s="9">
        <v>-2.3580000000000001</v>
      </c>
      <c r="P30" s="9">
        <v>-2.9750000000000001</v>
      </c>
      <c r="Q30" s="9">
        <v>-17.91</v>
      </c>
      <c r="R30" s="9">
        <v>0.1661</v>
      </c>
      <c r="S30" s="9">
        <v>7.4039999999999999</v>
      </c>
      <c r="T30" s="9">
        <v>8.0739999999999998</v>
      </c>
      <c r="U30" s="9">
        <v>-2.6019999999999999</v>
      </c>
      <c r="V30" s="9" t="s">
        <v>1495</v>
      </c>
      <c r="W30">
        <v>177</v>
      </c>
      <c r="X30" t="s">
        <v>525</v>
      </c>
      <c r="Y30" t="s">
        <v>504</v>
      </c>
    </row>
    <row r="31" spans="1:25" x14ac:dyDescent="0.3">
      <c r="A31" t="s">
        <v>526</v>
      </c>
      <c r="B31" s="9">
        <v>-1.4470000000000001</v>
      </c>
      <c r="C31" s="9">
        <v>-0.95840000000000003</v>
      </c>
      <c r="D31" s="9" t="s">
        <v>669</v>
      </c>
      <c r="E31" s="9" t="s">
        <v>670</v>
      </c>
      <c r="F31" s="9">
        <v>-0.80120000000000002</v>
      </c>
      <c r="G31" s="9" t="s">
        <v>671</v>
      </c>
      <c r="H31">
        <v>173</v>
      </c>
      <c r="I31" t="s">
        <v>519</v>
      </c>
      <c r="J31" t="s">
        <v>504</v>
      </c>
      <c r="M31" t="s">
        <v>526</v>
      </c>
      <c r="N31" s="9" t="s">
        <v>1145</v>
      </c>
      <c r="O31" s="9" t="s">
        <v>153</v>
      </c>
      <c r="P31" s="9" t="s">
        <v>1146</v>
      </c>
      <c r="Q31" s="9" t="s">
        <v>1147</v>
      </c>
      <c r="R31" s="9" t="s">
        <v>1148</v>
      </c>
      <c r="S31" s="9" t="s">
        <v>1149</v>
      </c>
      <c r="T31" s="9" t="s">
        <v>1149</v>
      </c>
      <c r="U31" s="9" t="s">
        <v>1150</v>
      </c>
      <c r="V31" s="9" t="s">
        <v>1151</v>
      </c>
      <c r="W31">
        <v>173</v>
      </c>
      <c r="X31" t="s">
        <v>519</v>
      </c>
      <c r="Y31" t="s">
        <v>504</v>
      </c>
    </row>
    <row r="32" spans="1:25" x14ac:dyDescent="0.3">
      <c r="A32" t="s">
        <v>1152</v>
      </c>
      <c r="B32" s="9">
        <v>-0.97030000000000005</v>
      </c>
      <c r="C32" s="9">
        <v>-0.94169999999999998</v>
      </c>
      <c r="D32" s="9" t="s">
        <v>673</v>
      </c>
      <c r="E32" s="9" t="s">
        <v>674</v>
      </c>
      <c r="F32" s="9">
        <v>-1.486</v>
      </c>
      <c r="G32" s="9" t="s">
        <v>675</v>
      </c>
      <c r="H32">
        <v>85</v>
      </c>
      <c r="I32" t="s">
        <v>516</v>
      </c>
      <c r="J32" t="s">
        <v>504</v>
      </c>
      <c r="M32" t="s">
        <v>1152</v>
      </c>
      <c r="N32" s="9" t="s">
        <v>1153</v>
      </c>
      <c r="O32" s="9">
        <v>-1.4970000000000001</v>
      </c>
      <c r="P32" s="9">
        <v>-3.085</v>
      </c>
      <c r="Q32" s="9">
        <v>-19.059999999999999</v>
      </c>
      <c r="R32" s="9">
        <v>0.16189999999999999</v>
      </c>
      <c r="S32" s="9">
        <v>8.7100000000000009</v>
      </c>
      <c r="T32" s="9">
        <v>8.8190000000000008</v>
      </c>
      <c r="U32" s="9" t="s">
        <v>1154</v>
      </c>
      <c r="V32" s="9" t="s">
        <v>1155</v>
      </c>
      <c r="W32">
        <v>85</v>
      </c>
      <c r="X32" t="s">
        <v>516</v>
      </c>
      <c r="Y32" t="s">
        <v>504</v>
      </c>
    </row>
    <row r="33" spans="1:25" x14ac:dyDescent="0.3">
      <c r="A33" t="s">
        <v>470</v>
      </c>
      <c r="B33" s="9">
        <v>-2.04</v>
      </c>
      <c r="C33" s="9">
        <v>-1.4510000000000001</v>
      </c>
      <c r="D33" s="9" t="s">
        <v>1754</v>
      </c>
      <c r="E33" s="9" t="s">
        <v>1755</v>
      </c>
      <c r="F33" s="9">
        <v>-1.702</v>
      </c>
      <c r="G33" s="9" t="s">
        <v>1756</v>
      </c>
      <c r="H33">
        <v>122</v>
      </c>
      <c r="I33" t="s">
        <v>528</v>
      </c>
      <c r="J33" t="s">
        <v>504</v>
      </c>
      <c r="M33" t="s">
        <v>470</v>
      </c>
      <c r="N33" s="9">
        <v>-3.7669999999999999</v>
      </c>
      <c r="O33" s="9" t="s">
        <v>1496</v>
      </c>
      <c r="P33" s="9" t="s">
        <v>1497</v>
      </c>
      <c r="Q33" s="9" t="s">
        <v>1498</v>
      </c>
      <c r="R33" s="9" t="s">
        <v>1499</v>
      </c>
      <c r="S33" s="9">
        <v>7.8920000000000003</v>
      </c>
      <c r="T33" s="9">
        <v>8.8960000000000008</v>
      </c>
      <c r="U33" s="9">
        <v>-2.2949999999999999</v>
      </c>
      <c r="V33" s="9" t="s">
        <v>1500</v>
      </c>
      <c r="W33">
        <v>122</v>
      </c>
      <c r="X33" t="s">
        <v>528</v>
      </c>
      <c r="Y33" t="s">
        <v>504</v>
      </c>
    </row>
    <row r="34" spans="1:25" x14ac:dyDescent="0.3">
      <c r="A34" t="s">
        <v>471</v>
      </c>
      <c r="B34" s="9">
        <v>-2.2349999999999999</v>
      </c>
      <c r="C34" s="9" t="s">
        <v>1757</v>
      </c>
      <c r="D34" s="9" t="s">
        <v>1758</v>
      </c>
      <c r="E34" s="9" t="s">
        <v>1759</v>
      </c>
      <c r="F34" s="9">
        <v>-2.2599999999999998</v>
      </c>
      <c r="G34" s="9" t="s">
        <v>1760</v>
      </c>
      <c r="H34">
        <v>177</v>
      </c>
      <c r="I34" t="s">
        <v>525</v>
      </c>
      <c r="J34" t="s">
        <v>504</v>
      </c>
      <c r="M34" t="s">
        <v>471</v>
      </c>
      <c r="N34" s="9">
        <v>-3.57</v>
      </c>
      <c r="O34" s="9">
        <v>-2.1469999999999998</v>
      </c>
      <c r="P34" s="9" t="s">
        <v>1501</v>
      </c>
      <c r="Q34" s="9" t="s">
        <v>1238</v>
      </c>
      <c r="R34" s="9" t="s">
        <v>1502</v>
      </c>
      <c r="S34" s="9" t="s">
        <v>1503</v>
      </c>
      <c r="T34" s="9" t="s">
        <v>1504</v>
      </c>
      <c r="U34" s="9" t="s">
        <v>1505</v>
      </c>
      <c r="V34" s="9" t="s">
        <v>1506</v>
      </c>
      <c r="W34">
        <v>177</v>
      </c>
      <c r="X34" t="s">
        <v>525</v>
      </c>
      <c r="Y34" t="s">
        <v>504</v>
      </c>
    </row>
    <row r="35" spans="1:25" x14ac:dyDescent="0.3">
      <c r="A35" t="s">
        <v>472</v>
      </c>
      <c r="B35" s="9" t="s">
        <v>1761</v>
      </c>
      <c r="C35" s="9" t="s">
        <v>1762</v>
      </c>
      <c r="D35" s="9" t="s">
        <v>1763</v>
      </c>
      <c r="E35" s="9" t="s">
        <v>1764</v>
      </c>
      <c r="F35" s="9" t="s">
        <v>1765</v>
      </c>
      <c r="G35" s="9" t="s">
        <v>1766</v>
      </c>
      <c r="H35">
        <v>241</v>
      </c>
      <c r="I35" t="s">
        <v>506</v>
      </c>
      <c r="J35" t="s">
        <v>504</v>
      </c>
      <c r="M35" t="s">
        <v>472</v>
      </c>
      <c r="N35" s="9" t="s">
        <v>1507</v>
      </c>
      <c r="O35" s="9" t="s">
        <v>687</v>
      </c>
      <c r="P35" s="9" t="s">
        <v>1508</v>
      </c>
      <c r="Q35" s="9" t="s">
        <v>1509</v>
      </c>
      <c r="R35" s="9" t="s">
        <v>1510</v>
      </c>
      <c r="S35" s="9" t="s">
        <v>1511</v>
      </c>
      <c r="T35" s="9" t="s">
        <v>1512</v>
      </c>
      <c r="U35" s="9" t="s">
        <v>1513</v>
      </c>
      <c r="V35" s="9" t="s">
        <v>1514</v>
      </c>
      <c r="W35">
        <v>241</v>
      </c>
      <c r="X35" t="s">
        <v>506</v>
      </c>
      <c r="Y35" t="s">
        <v>504</v>
      </c>
    </row>
    <row r="36" spans="1:25" x14ac:dyDescent="0.3">
      <c r="A36" t="s">
        <v>473</v>
      </c>
      <c r="B36" s="9">
        <v>-2.2069999999999999</v>
      </c>
      <c r="C36" s="9">
        <v>-1.6850000000000001</v>
      </c>
      <c r="D36" s="9" t="s">
        <v>1767</v>
      </c>
      <c r="E36" s="9" t="s">
        <v>1768</v>
      </c>
      <c r="F36" s="9">
        <v>-2.1040000000000001</v>
      </c>
      <c r="G36" s="9" t="s">
        <v>1769</v>
      </c>
      <c r="H36">
        <v>157</v>
      </c>
      <c r="I36" t="s">
        <v>529</v>
      </c>
      <c r="J36" t="s">
        <v>504</v>
      </c>
      <c r="M36" t="s">
        <v>473</v>
      </c>
      <c r="N36" s="9">
        <v>-3.5</v>
      </c>
      <c r="O36" s="9">
        <v>-1.82</v>
      </c>
      <c r="P36" s="9">
        <v>-2.5169999999999999</v>
      </c>
      <c r="Q36" s="9">
        <v>-12.96</v>
      </c>
      <c r="R36" s="9">
        <v>0.19420000000000001</v>
      </c>
      <c r="S36" s="9">
        <v>8.7880000000000003</v>
      </c>
      <c r="T36" s="9">
        <v>12.67</v>
      </c>
      <c r="U36" s="9" t="s">
        <v>1515</v>
      </c>
      <c r="V36" s="9" t="s">
        <v>1516</v>
      </c>
      <c r="W36">
        <v>157</v>
      </c>
      <c r="X36" t="s">
        <v>529</v>
      </c>
      <c r="Y36" t="s">
        <v>504</v>
      </c>
    </row>
    <row r="37" spans="1:25" x14ac:dyDescent="0.3">
      <c r="A37" t="s">
        <v>474</v>
      </c>
      <c r="B37" s="9">
        <v>-2.4780000000000002</v>
      </c>
      <c r="C37" s="9" t="s">
        <v>1770</v>
      </c>
      <c r="D37" s="9" t="s">
        <v>1771</v>
      </c>
      <c r="E37" s="9" t="s">
        <v>1772</v>
      </c>
      <c r="F37" s="9">
        <v>-1.9790000000000001</v>
      </c>
      <c r="G37" s="9" t="s">
        <v>1773</v>
      </c>
      <c r="H37">
        <v>121</v>
      </c>
      <c r="I37" t="s">
        <v>530</v>
      </c>
      <c r="J37" t="s">
        <v>504</v>
      </c>
      <c r="M37" t="s">
        <v>474</v>
      </c>
      <c r="N37" s="9">
        <v>-3.323</v>
      </c>
      <c r="O37" s="9">
        <v>-2.2269999999999999</v>
      </c>
      <c r="P37" s="9" t="s">
        <v>1517</v>
      </c>
      <c r="Q37" s="9" t="s">
        <v>1518</v>
      </c>
      <c r="R37" s="9" t="s">
        <v>1519</v>
      </c>
      <c r="S37" s="9" t="s">
        <v>1520</v>
      </c>
      <c r="T37" s="9" t="s">
        <v>1521</v>
      </c>
      <c r="U37" s="9" t="s">
        <v>1522</v>
      </c>
      <c r="V37" s="9">
        <v>0.16139999999999999</v>
      </c>
      <c r="W37">
        <v>121</v>
      </c>
      <c r="X37" t="s">
        <v>530</v>
      </c>
      <c r="Y37" t="s">
        <v>504</v>
      </c>
    </row>
    <row r="38" spans="1:25" x14ac:dyDescent="0.3">
      <c r="A38" t="s">
        <v>475</v>
      </c>
      <c r="B38" s="9" t="s">
        <v>1774</v>
      </c>
      <c r="C38" s="9" t="s">
        <v>1775</v>
      </c>
      <c r="D38" s="9" t="s">
        <v>1776</v>
      </c>
      <c r="E38" s="9" t="s">
        <v>1777</v>
      </c>
      <c r="F38" s="9" t="s">
        <v>1778</v>
      </c>
      <c r="G38" s="9" t="s">
        <v>1779</v>
      </c>
      <c r="H38">
        <v>193</v>
      </c>
      <c r="I38" t="s">
        <v>531</v>
      </c>
      <c r="J38" t="s">
        <v>504</v>
      </c>
      <c r="M38" t="s">
        <v>475</v>
      </c>
      <c r="N38" s="9" t="s">
        <v>1523</v>
      </c>
      <c r="O38" s="9" t="s">
        <v>1524</v>
      </c>
      <c r="P38" s="9" t="s">
        <v>1525</v>
      </c>
      <c r="Q38" s="9" t="s">
        <v>1526</v>
      </c>
      <c r="R38" s="9" t="s">
        <v>1527</v>
      </c>
      <c r="S38" s="9" t="s">
        <v>152</v>
      </c>
      <c r="T38" s="9" t="s">
        <v>1528</v>
      </c>
      <c r="U38" s="9" t="s">
        <v>1529</v>
      </c>
      <c r="V38" s="9" t="s">
        <v>1530</v>
      </c>
      <c r="W38">
        <v>193</v>
      </c>
      <c r="X38" t="s">
        <v>531</v>
      </c>
      <c r="Y38" t="s">
        <v>504</v>
      </c>
    </row>
    <row r="39" spans="1:25" x14ac:dyDescent="0.3">
      <c r="A39" t="s">
        <v>476</v>
      </c>
      <c r="B39" s="9" t="s">
        <v>1780</v>
      </c>
      <c r="C39" s="9" t="s">
        <v>1781</v>
      </c>
      <c r="D39" s="9" t="s">
        <v>982</v>
      </c>
      <c r="E39" s="9" t="s">
        <v>1782</v>
      </c>
      <c r="F39" s="9" t="s">
        <v>1783</v>
      </c>
      <c r="G39" s="9" t="s">
        <v>1784</v>
      </c>
      <c r="H39">
        <v>201</v>
      </c>
      <c r="I39" t="s">
        <v>507</v>
      </c>
      <c r="J39" t="s">
        <v>504</v>
      </c>
      <c r="M39" t="s">
        <v>476</v>
      </c>
      <c r="N39" s="9">
        <v>-3.6779999999999999</v>
      </c>
      <c r="O39" s="9" t="s">
        <v>792</v>
      </c>
      <c r="P39" s="9" t="s">
        <v>1531</v>
      </c>
      <c r="Q39" s="9" t="s">
        <v>1532</v>
      </c>
      <c r="R39" s="9" t="s">
        <v>1239</v>
      </c>
      <c r="S39" s="9" t="s">
        <v>1533</v>
      </c>
      <c r="T39" s="9" t="s">
        <v>1534</v>
      </c>
      <c r="U39" s="9" t="s">
        <v>1535</v>
      </c>
      <c r="V39" s="9" t="s">
        <v>1536</v>
      </c>
      <c r="W39">
        <v>201</v>
      </c>
      <c r="X39" t="s">
        <v>507</v>
      </c>
      <c r="Y39" t="s">
        <v>504</v>
      </c>
    </row>
    <row r="40" spans="1:25" x14ac:dyDescent="0.3">
      <c r="A40" t="s">
        <v>477</v>
      </c>
      <c r="B40" s="9" t="s">
        <v>1785</v>
      </c>
      <c r="C40" s="9">
        <v>-1.5529999999999999</v>
      </c>
      <c r="D40" s="9">
        <v>-2.427</v>
      </c>
      <c r="E40" s="9" t="s">
        <v>1786</v>
      </c>
      <c r="F40" s="9" t="s">
        <v>1787</v>
      </c>
      <c r="G40" s="9" t="s">
        <v>1788</v>
      </c>
      <c r="H40">
        <v>173</v>
      </c>
      <c r="I40" t="s">
        <v>519</v>
      </c>
      <c r="J40" t="s">
        <v>504</v>
      </c>
      <c r="M40" t="s">
        <v>477</v>
      </c>
      <c r="N40" s="9" t="s">
        <v>1537</v>
      </c>
      <c r="O40" s="9" t="s">
        <v>1538</v>
      </c>
      <c r="P40" s="9">
        <v>-2.6110000000000002</v>
      </c>
      <c r="Q40" s="9">
        <v>-13.74</v>
      </c>
      <c r="R40" s="9">
        <v>0.19</v>
      </c>
      <c r="S40" s="9">
        <v>11.58</v>
      </c>
      <c r="T40" s="9">
        <v>12.12</v>
      </c>
      <c r="U40" s="9" t="s">
        <v>1539</v>
      </c>
      <c r="V40" s="9">
        <v>0.27150000000000002</v>
      </c>
      <c r="W40">
        <v>173</v>
      </c>
      <c r="X40" t="s">
        <v>519</v>
      </c>
      <c r="Y40" t="s">
        <v>504</v>
      </c>
    </row>
    <row r="41" spans="1:25" x14ac:dyDescent="0.3">
      <c r="A41" t="s">
        <v>532</v>
      </c>
      <c r="B41" s="9" t="s">
        <v>714</v>
      </c>
      <c r="C41" s="9">
        <v>-1.3480000000000001</v>
      </c>
      <c r="D41" s="9" t="s">
        <v>715</v>
      </c>
      <c r="E41" s="9" t="s">
        <v>716</v>
      </c>
      <c r="F41" s="9">
        <v>-1.9179999999999999</v>
      </c>
      <c r="G41" s="9" t="s">
        <v>717</v>
      </c>
      <c r="H41">
        <v>101</v>
      </c>
      <c r="I41" t="s">
        <v>510</v>
      </c>
      <c r="J41" t="s">
        <v>504</v>
      </c>
      <c r="M41" t="s">
        <v>532</v>
      </c>
      <c r="N41" s="9">
        <v>-3.4</v>
      </c>
      <c r="O41" s="9">
        <v>-2.8769999999999998</v>
      </c>
      <c r="P41" s="9" t="s">
        <v>1211</v>
      </c>
      <c r="Q41" s="9" t="s">
        <v>1212</v>
      </c>
      <c r="R41" s="9" t="s">
        <v>1213</v>
      </c>
      <c r="S41" s="9" t="s">
        <v>1214</v>
      </c>
      <c r="T41" s="9" t="s">
        <v>1215</v>
      </c>
      <c r="U41" s="9">
        <v>-2.6549999999999998</v>
      </c>
      <c r="V41" s="9">
        <v>6.9449999999999998E-2</v>
      </c>
      <c r="W41">
        <v>101</v>
      </c>
      <c r="X41" t="s">
        <v>510</v>
      </c>
      <c r="Y41" t="s">
        <v>504</v>
      </c>
    </row>
    <row r="42" spans="1:25" x14ac:dyDescent="0.3">
      <c r="A42" t="s">
        <v>962</v>
      </c>
      <c r="B42" s="9">
        <v>-2.1890000000000001</v>
      </c>
      <c r="C42" s="9">
        <v>-1.0209999999999999</v>
      </c>
      <c r="D42" s="9" t="s">
        <v>1789</v>
      </c>
      <c r="E42" s="9" t="s">
        <v>937</v>
      </c>
      <c r="F42" s="9" t="s">
        <v>1790</v>
      </c>
      <c r="G42" s="9" t="s">
        <v>1791</v>
      </c>
      <c r="H42">
        <v>177</v>
      </c>
      <c r="I42" t="s">
        <v>525</v>
      </c>
      <c r="J42" t="s">
        <v>504</v>
      </c>
      <c r="M42" t="s">
        <v>962</v>
      </c>
      <c r="N42" s="9">
        <v>-4.2869999999999999</v>
      </c>
      <c r="O42" s="9" t="s">
        <v>1540</v>
      </c>
      <c r="P42" s="9" t="s">
        <v>1541</v>
      </c>
      <c r="Q42" s="9" t="s">
        <v>1542</v>
      </c>
      <c r="R42" s="9" t="s">
        <v>1543</v>
      </c>
      <c r="S42" s="9" t="s">
        <v>1544</v>
      </c>
      <c r="T42" s="9" t="s">
        <v>1545</v>
      </c>
      <c r="U42" s="9" t="s">
        <v>694</v>
      </c>
      <c r="V42" s="9" t="s">
        <v>1546</v>
      </c>
      <c r="W42">
        <v>177</v>
      </c>
      <c r="X42" t="s">
        <v>525</v>
      </c>
      <c r="Y42" t="s">
        <v>504</v>
      </c>
    </row>
    <row r="43" spans="1:25" x14ac:dyDescent="0.3">
      <c r="A43" t="s">
        <v>724</v>
      </c>
      <c r="B43" s="9" t="s">
        <v>1308</v>
      </c>
      <c r="C43" s="9" t="s">
        <v>1792</v>
      </c>
      <c r="D43" s="9" t="s">
        <v>1308</v>
      </c>
      <c r="E43" s="9" t="s">
        <v>1793</v>
      </c>
      <c r="F43" s="9" t="s">
        <v>1794</v>
      </c>
      <c r="G43" s="9">
        <v>0.32169999999999999</v>
      </c>
      <c r="H43">
        <v>109</v>
      </c>
      <c r="I43" t="s">
        <v>518</v>
      </c>
      <c r="J43" t="s">
        <v>504</v>
      </c>
      <c r="M43" t="s">
        <v>724</v>
      </c>
      <c r="N43" s="9" t="s">
        <v>1547</v>
      </c>
      <c r="O43" s="9" t="s">
        <v>1548</v>
      </c>
      <c r="P43" s="9" t="s">
        <v>1549</v>
      </c>
      <c r="Q43" s="9" t="s">
        <v>1550</v>
      </c>
      <c r="R43" s="9" t="s">
        <v>1551</v>
      </c>
      <c r="S43" s="9" t="s">
        <v>1552</v>
      </c>
      <c r="T43" s="9" t="s">
        <v>1553</v>
      </c>
      <c r="U43" s="9" t="s">
        <v>1554</v>
      </c>
      <c r="V43" s="9">
        <v>0.14169999999999999</v>
      </c>
      <c r="W43">
        <v>109</v>
      </c>
      <c r="X43" t="s">
        <v>518</v>
      </c>
      <c r="Y43" t="s">
        <v>504</v>
      </c>
    </row>
    <row r="44" spans="1:25" x14ac:dyDescent="0.3">
      <c r="A44" t="s">
        <v>479</v>
      </c>
      <c r="B44" s="9" t="s">
        <v>1795</v>
      </c>
      <c r="C44" s="9">
        <v>-0.89280000000000004</v>
      </c>
      <c r="D44" s="9" t="s">
        <v>1796</v>
      </c>
      <c r="E44" s="9" t="s">
        <v>1797</v>
      </c>
      <c r="F44" s="9">
        <v>-1.421</v>
      </c>
      <c r="G44" s="9" t="s">
        <v>1798</v>
      </c>
      <c r="H44">
        <v>109</v>
      </c>
      <c r="I44" t="s">
        <v>518</v>
      </c>
      <c r="J44" t="s">
        <v>504</v>
      </c>
      <c r="M44" t="s">
        <v>479</v>
      </c>
      <c r="N44" s="9">
        <v>-4.0110000000000001</v>
      </c>
      <c r="O44" s="9" t="s">
        <v>1555</v>
      </c>
      <c r="P44" s="9">
        <v>-2.319</v>
      </c>
      <c r="Q44" s="9">
        <v>-10.77</v>
      </c>
      <c r="R44" s="9">
        <v>0.21529999999999999</v>
      </c>
      <c r="S44" s="9">
        <v>12.2</v>
      </c>
      <c r="T44" s="9">
        <v>12.38</v>
      </c>
      <c r="U44" s="9">
        <v>-1.7669999999999999</v>
      </c>
      <c r="V44" s="9" t="s">
        <v>1556</v>
      </c>
      <c r="W44">
        <v>109</v>
      </c>
      <c r="X44" t="s">
        <v>518</v>
      </c>
      <c r="Y44" t="s">
        <v>504</v>
      </c>
    </row>
    <row r="45" spans="1:25" x14ac:dyDescent="0.3">
      <c r="A45" t="s">
        <v>480</v>
      </c>
      <c r="B45" s="9">
        <v>-1.2789999999999999</v>
      </c>
      <c r="C45" s="9">
        <v>-1.2270000000000001</v>
      </c>
      <c r="D45" s="9" t="s">
        <v>1799</v>
      </c>
      <c r="E45" s="9" t="s">
        <v>1800</v>
      </c>
      <c r="F45" s="9">
        <v>-1.24</v>
      </c>
      <c r="G45" s="9" t="s">
        <v>1801</v>
      </c>
      <c r="H45">
        <v>109</v>
      </c>
      <c r="I45" t="s">
        <v>518</v>
      </c>
      <c r="J45" t="s">
        <v>504</v>
      </c>
      <c r="M45" t="s">
        <v>480</v>
      </c>
      <c r="N45" s="9" t="s">
        <v>1557</v>
      </c>
      <c r="O45" s="9" t="s">
        <v>1558</v>
      </c>
      <c r="P45" s="9">
        <v>-2.887</v>
      </c>
      <c r="Q45" s="9">
        <v>-17.38</v>
      </c>
      <c r="R45" s="9">
        <v>0.1661</v>
      </c>
      <c r="S45" s="9" t="s">
        <v>1559</v>
      </c>
      <c r="T45" s="9" t="s">
        <v>1560</v>
      </c>
      <c r="U45" s="9">
        <v>-2.4689999999999999</v>
      </c>
      <c r="V45" s="9" t="s">
        <v>1561</v>
      </c>
      <c r="W45">
        <v>109</v>
      </c>
      <c r="X45" t="s">
        <v>518</v>
      </c>
      <c r="Y45" t="s">
        <v>504</v>
      </c>
    </row>
    <row r="46" spans="1:25" x14ac:dyDescent="0.3">
      <c r="A46" t="s">
        <v>481</v>
      </c>
      <c r="B46" s="9" t="s">
        <v>1802</v>
      </c>
      <c r="C46" s="9">
        <v>-0.57410000000000005</v>
      </c>
      <c r="D46" s="9" t="s">
        <v>1803</v>
      </c>
      <c r="E46" s="9" t="s">
        <v>1804</v>
      </c>
      <c r="F46" s="9">
        <v>-1.0149999999999999</v>
      </c>
      <c r="G46" s="9" t="s">
        <v>1805</v>
      </c>
      <c r="H46">
        <v>101</v>
      </c>
      <c r="I46" t="s">
        <v>510</v>
      </c>
      <c r="J46" t="s">
        <v>504</v>
      </c>
      <c r="M46" t="s">
        <v>481</v>
      </c>
      <c r="N46" s="9" t="s">
        <v>1562</v>
      </c>
      <c r="O46" s="9">
        <v>-2.9889999999999999</v>
      </c>
      <c r="P46" s="9" t="s">
        <v>1563</v>
      </c>
      <c r="Q46" s="9" t="s">
        <v>1564</v>
      </c>
      <c r="R46" s="9" t="s">
        <v>1565</v>
      </c>
      <c r="S46" s="9" t="s">
        <v>1566</v>
      </c>
      <c r="T46" s="9" t="s">
        <v>1567</v>
      </c>
      <c r="U46" s="9">
        <v>-2.137</v>
      </c>
      <c r="V46" s="9">
        <v>1.866E-2</v>
      </c>
      <c r="W46">
        <v>101</v>
      </c>
      <c r="X46" t="s">
        <v>510</v>
      </c>
      <c r="Y46" t="s">
        <v>504</v>
      </c>
    </row>
    <row r="47" spans="1:25" x14ac:dyDescent="0.3">
      <c r="A47" t="s">
        <v>972</v>
      </c>
      <c r="B47" s="9" t="s">
        <v>1806</v>
      </c>
      <c r="C47" s="9">
        <v>-1.8879999999999999</v>
      </c>
      <c r="D47" s="9" t="s">
        <v>1806</v>
      </c>
      <c r="E47" s="9" t="s">
        <v>1807</v>
      </c>
      <c r="F47" s="9" t="s">
        <v>1808</v>
      </c>
      <c r="G47" s="9">
        <v>0.16830000000000001</v>
      </c>
      <c r="H47">
        <v>37</v>
      </c>
      <c r="I47" t="s">
        <v>556</v>
      </c>
      <c r="J47" t="s">
        <v>504</v>
      </c>
      <c r="M47" t="s">
        <v>972</v>
      </c>
      <c r="N47" s="9" t="s">
        <v>1568</v>
      </c>
      <c r="O47" s="9" t="s">
        <v>116</v>
      </c>
      <c r="P47" s="9">
        <v>-1.8080000000000001</v>
      </c>
      <c r="Q47" s="9">
        <v>-6.5640000000000001</v>
      </c>
      <c r="R47" s="9">
        <v>0.27550000000000002</v>
      </c>
      <c r="S47" s="9">
        <v>19.89</v>
      </c>
      <c r="T47" s="9">
        <v>21.44</v>
      </c>
      <c r="U47" s="9" t="s">
        <v>1569</v>
      </c>
      <c r="V47" s="9">
        <v>5.6730000000000003E-2</v>
      </c>
      <c r="W47">
        <v>37</v>
      </c>
      <c r="X47" t="s">
        <v>556</v>
      </c>
      <c r="Y47" t="s">
        <v>504</v>
      </c>
    </row>
    <row r="48" spans="1:25" x14ac:dyDescent="0.3">
      <c r="A48" t="s">
        <v>533</v>
      </c>
      <c r="B48" s="9">
        <v>-1.0580000000000001</v>
      </c>
      <c r="C48" s="9">
        <v>-0.7198</v>
      </c>
      <c r="D48" s="9">
        <v>-1.46</v>
      </c>
      <c r="E48" s="9">
        <v>-4.2130000000000001</v>
      </c>
      <c r="F48" s="9">
        <v>-2.5579999999999998</v>
      </c>
      <c r="G48" s="9" t="s">
        <v>742</v>
      </c>
      <c r="H48">
        <v>85</v>
      </c>
      <c r="I48" t="s">
        <v>516</v>
      </c>
      <c r="J48" t="s">
        <v>504</v>
      </c>
      <c r="M48" t="s">
        <v>533</v>
      </c>
      <c r="N48" s="9">
        <v>-3.3140000000000001</v>
      </c>
      <c r="O48" s="9">
        <v>-2.4169999999999998</v>
      </c>
      <c r="P48" s="9">
        <v>-1.6739999999999999</v>
      </c>
      <c r="Q48" s="9">
        <v>-5.9180000000000001</v>
      </c>
      <c r="R48" s="9">
        <v>0.2828</v>
      </c>
      <c r="S48" s="9">
        <v>26.88</v>
      </c>
      <c r="T48" s="9">
        <v>29.95</v>
      </c>
      <c r="U48" s="9" t="s">
        <v>1254</v>
      </c>
      <c r="V48" s="9" t="s">
        <v>1255</v>
      </c>
      <c r="W48">
        <v>85</v>
      </c>
      <c r="X48" t="s">
        <v>516</v>
      </c>
      <c r="Y48" t="s">
        <v>504</v>
      </c>
    </row>
    <row r="49" spans="1:25" x14ac:dyDescent="0.3">
      <c r="A49" t="s">
        <v>557</v>
      </c>
      <c r="B49" s="9">
        <v>-0.98060000000000003</v>
      </c>
      <c r="C49" s="9">
        <v>-1.002</v>
      </c>
      <c r="D49" s="9">
        <v>-2.12</v>
      </c>
      <c r="E49" s="9">
        <v>-10.06</v>
      </c>
      <c r="F49" s="9" t="s">
        <v>1809</v>
      </c>
      <c r="G49" s="9" t="s">
        <v>1810</v>
      </c>
      <c r="H49">
        <v>65</v>
      </c>
      <c r="I49" t="s">
        <v>554</v>
      </c>
      <c r="J49" t="s">
        <v>504</v>
      </c>
      <c r="M49" t="s">
        <v>557</v>
      </c>
      <c r="N49" s="9">
        <v>-4.0810000000000004</v>
      </c>
      <c r="O49" s="9" t="s">
        <v>1570</v>
      </c>
      <c r="P49" s="9">
        <v>-2.7090000000000001</v>
      </c>
      <c r="Q49" s="9">
        <v>-14.68</v>
      </c>
      <c r="R49" s="9">
        <v>0.18459999999999999</v>
      </c>
      <c r="S49" s="9">
        <v>11.35</v>
      </c>
      <c r="T49" s="9">
        <v>11.59</v>
      </c>
      <c r="U49" s="9" t="s">
        <v>138</v>
      </c>
      <c r="V49" s="9">
        <v>0.1167</v>
      </c>
      <c r="W49">
        <v>65</v>
      </c>
      <c r="X49" t="s">
        <v>554</v>
      </c>
      <c r="Y49" t="s">
        <v>504</v>
      </c>
    </row>
    <row r="50" spans="1:25" x14ac:dyDescent="0.3">
      <c r="A50" t="s">
        <v>534</v>
      </c>
      <c r="B50" s="9">
        <v>-1.5960000000000001</v>
      </c>
      <c r="C50" s="9">
        <v>-1.2949999999999999</v>
      </c>
      <c r="D50" s="9" t="s">
        <v>745</v>
      </c>
      <c r="E50" s="9" t="s">
        <v>114</v>
      </c>
      <c r="F50" s="9">
        <v>-1.6659999999999999</v>
      </c>
      <c r="G50" s="9" t="s">
        <v>746</v>
      </c>
      <c r="H50">
        <v>81</v>
      </c>
      <c r="I50" t="s">
        <v>535</v>
      </c>
      <c r="J50" t="s">
        <v>504</v>
      </c>
      <c r="M50" t="s">
        <v>534</v>
      </c>
      <c r="N50" s="9" t="s">
        <v>1257</v>
      </c>
      <c r="O50" s="9">
        <v>-1.927</v>
      </c>
      <c r="P50" s="9">
        <v>-2.831</v>
      </c>
      <c r="Q50" s="9">
        <v>-16.18</v>
      </c>
      <c r="R50" s="9">
        <v>0.17499999999999999</v>
      </c>
      <c r="S50" s="9">
        <v>10.19</v>
      </c>
      <c r="T50" s="9">
        <v>11.52</v>
      </c>
      <c r="U50" s="9" t="s">
        <v>1258</v>
      </c>
      <c r="V50" s="9" t="s">
        <v>1259</v>
      </c>
      <c r="W50">
        <v>81</v>
      </c>
      <c r="X50" t="s">
        <v>535</v>
      </c>
      <c r="Y50" t="s">
        <v>504</v>
      </c>
    </row>
    <row r="51" spans="1:25" x14ac:dyDescent="0.3">
      <c r="A51" t="s">
        <v>482</v>
      </c>
      <c r="B51" s="9" t="s">
        <v>1811</v>
      </c>
      <c r="C51" s="9" t="s">
        <v>1812</v>
      </c>
      <c r="D51" s="9" t="s">
        <v>1811</v>
      </c>
      <c r="E51" s="9" t="s">
        <v>1813</v>
      </c>
      <c r="F51" s="9" t="s">
        <v>1814</v>
      </c>
      <c r="G51" s="9" t="s">
        <v>1815</v>
      </c>
      <c r="H51">
        <v>165</v>
      </c>
      <c r="I51" t="s">
        <v>536</v>
      </c>
      <c r="J51" t="s">
        <v>504</v>
      </c>
      <c r="M51" t="s">
        <v>482</v>
      </c>
      <c r="N51" s="9">
        <v>-4.0629999999999997</v>
      </c>
      <c r="O51" s="9" t="s">
        <v>109</v>
      </c>
      <c r="P51" s="9" t="s">
        <v>136</v>
      </c>
      <c r="Q51" s="9" t="s">
        <v>1571</v>
      </c>
      <c r="R51" s="9" t="s">
        <v>1572</v>
      </c>
      <c r="S51" s="9" t="s">
        <v>1573</v>
      </c>
      <c r="T51" s="9" t="s">
        <v>1574</v>
      </c>
      <c r="U51" s="9" t="s">
        <v>1217</v>
      </c>
      <c r="V51" s="9" t="s">
        <v>1575</v>
      </c>
      <c r="W51">
        <v>165</v>
      </c>
      <c r="X51" t="s">
        <v>536</v>
      </c>
      <c r="Y51" t="s">
        <v>504</v>
      </c>
    </row>
    <row r="52" spans="1:25" x14ac:dyDescent="0.3">
      <c r="A52" t="s">
        <v>537</v>
      </c>
      <c r="B52" s="9" t="s">
        <v>753</v>
      </c>
      <c r="C52" s="9" t="s">
        <v>754</v>
      </c>
      <c r="D52" s="9" t="s">
        <v>755</v>
      </c>
      <c r="E52" s="9" t="s">
        <v>756</v>
      </c>
      <c r="F52" s="9" t="s">
        <v>132</v>
      </c>
      <c r="G52" s="9" t="s">
        <v>757</v>
      </c>
      <c r="H52">
        <v>101</v>
      </c>
      <c r="I52" t="s">
        <v>510</v>
      </c>
      <c r="J52" t="s">
        <v>504</v>
      </c>
      <c r="M52" t="s">
        <v>537</v>
      </c>
      <c r="N52" s="9">
        <v>-3.2210000000000001</v>
      </c>
      <c r="O52" s="9">
        <v>-2.7410000000000001</v>
      </c>
      <c r="P52" s="9">
        <v>-2.5649999999999999</v>
      </c>
      <c r="Q52" s="9">
        <v>-13.21</v>
      </c>
      <c r="R52" s="9">
        <v>0.19409999999999999</v>
      </c>
      <c r="S52" s="9">
        <v>12.61</v>
      </c>
      <c r="T52" s="9">
        <v>13.14</v>
      </c>
      <c r="U52" s="9" t="s">
        <v>1266</v>
      </c>
      <c r="V52" s="9" t="s">
        <v>1267</v>
      </c>
      <c r="W52">
        <v>101</v>
      </c>
      <c r="X52" t="s">
        <v>510</v>
      </c>
      <c r="Y52" t="s">
        <v>504</v>
      </c>
    </row>
    <row r="53" spans="1:25" x14ac:dyDescent="0.3">
      <c r="A53" t="s">
        <v>558</v>
      </c>
      <c r="B53" s="9">
        <v>-1.2849999999999999</v>
      </c>
      <c r="C53" s="9">
        <v>-1.8979999999999999</v>
      </c>
      <c r="D53" s="9">
        <v>-2.0190000000000001</v>
      </c>
      <c r="E53" s="9">
        <v>-7.6029999999999998</v>
      </c>
      <c r="F53" s="9" t="s">
        <v>1139</v>
      </c>
      <c r="G53" s="9" t="s">
        <v>1816</v>
      </c>
      <c r="H53">
        <v>29</v>
      </c>
      <c r="I53" t="s">
        <v>559</v>
      </c>
      <c r="J53" t="s">
        <v>504</v>
      </c>
      <c r="M53" t="s">
        <v>558</v>
      </c>
      <c r="N53" s="9">
        <v>-4.3470000000000004</v>
      </c>
      <c r="O53" s="9" t="s">
        <v>1576</v>
      </c>
      <c r="P53" s="9">
        <v>-1.913</v>
      </c>
      <c r="Q53" s="9">
        <v>-7.3570000000000002</v>
      </c>
      <c r="R53" s="9">
        <v>0.26</v>
      </c>
      <c r="S53" s="9">
        <v>21.69</v>
      </c>
      <c r="T53" s="9">
        <v>22.88</v>
      </c>
      <c r="U53" s="9" t="s">
        <v>1577</v>
      </c>
      <c r="V53" s="9">
        <v>3.3840000000000002E-2</v>
      </c>
      <c r="W53">
        <v>29</v>
      </c>
      <c r="X53" t="s">
        <v>559</v>
      </c>
      <c r="Y53" t="s">
        <v>504</v>
      </c>
    </row>
    <row r="54" spans="1:25" x14ac:dyDescent="0.3">
      <c r="A54" t="s">
        <v>483</v>
      </c>
      <c r="B54" s="9">
        <v>-2.5019999999999998</v>
      </c>
      <c r="C54" s="9">
        <v>-1.3660000000000001</v>
      </c>
      <c r="D54" s="9" t="s">
        <v>1817</v>
      </c>
      <c r="E54" s="9" t="s">
        <v>1818</v>
      </c>
      <c r="F54" s="9" t="s">
        <v>1819</v>
      </c>
      <c r="G54" s="9" t="s">
        <v>1820</v>
      </c>
      <c r="H54">
        <v>173</v>
      </c>
      <c r="I54" t="s">
        <v>519</v>
      </c>
      <c r="J54" t="s">
        <v>504</v>
      </c>
      <c r="M54" t="s">
        <v>483</v>
      </c>
      <c r="N54" s="9">
        <v>-4.3819999999999997</v>
      </c>
      <c r="O54" s="9" t="s">
        <v>1578</v>
      </c>
      <c r="P54" s="9" t="s">
        <v>1579</v>
      </c>
      <c r="Q54" s="9" t="s">
        <v>1580</v>
      </c>
      <c r="R54" s="9" t="s">
        <v>1581</v>
      </c>
      <c r="S54" s="9" t="s">
        <v>1582</v>
      </c>
      <c r="T54" s="9" t="s">
        <v>1583</v>
      </c>
      <c r="U54" s="9" t="s">
        <v>1584</v>
      </c>
      <c r="V54" s="9" t="s">
        <v>1585</v>
      </c>
      <c r="W54">
        <v>173</v>
      </c>
      <c r="X54" t="s">
        <v>519</v>
      </c>
      <c r="Y54" t="s">
        <v>504</v>
      </c>
    </row>
    <row r="55" spans="1:25" x14ac:dyDescent="0.3">
      <c r="A55" t="s">
        <v>766</v>
      </c>
      <c r="B55" s="9" t="s">
        <v>1189</v>
      </c>
      <c r="C55" s="9" t="s">
        <v>1821</v>
      </c>
      <c r="D55" s="9" t="s">
        <v>1189</v>
      </c>
      <c r="E55" s="9" t="s">
        <v>1822</v>
      </c>
      <c r="F55" s="9" t="s">
        <v>1823</v>
      </c>
      <c r="G55" s="9" t="s">
        <v>1824</v>
      </c>
      <c r="H55">
        <v>161</v>
      </c>
      <c r="I55" t="s">
        <v>538</v>
      </c>
      <c r="J55" t="s">
        <v>504</v>
      </c>
      <c r="M55" t="s">
        <v>766</v>
      </c>
      <c r="N55" s="9" t="s">
        <v>1586</v>
      </c>
      <c r="O55" s="9" t="s">
        <v>1587</v>
      </c>
      <c r="P55" s="9" t="s">
        <v>1588</v>
      </c>
      <c r="Q55" s="9" t="s">
        <v>1589</v>
      </c>
      <c r="R55" s="9" t="s">
        <v>1590</v>
      </c>
      <c r="S55" s="9" t="s">
        <v>1591</v>
      </c>
      <c r="T55" s="9" t="s">
        <v>1592</v>
      </c>
      <c r="U55" s="9" t="s">
        <v>1593</v>
      </c>
      <c r="V55" s="9" t="s">
        <v>1594</v>
      </c>
      <c r="W55">
        <v>161</v>
      </c>
      <c r="X55" t="s">
        <v>538</v>
      </c>
      <c r="Y55" t="s">
        <v>504</v>
      </c>
    </row>
    <row r="56" spans="1:25" x14ac:dyDescent="0.3">
      <c r="A56" t="s">
        <v>485</v>
      </c>
      <c r="B56" s="9" t="s">
        <v>1825</v>
      </c>
      <c r="C56" s="9">
        <v>-1.1890000000000001</v>
      </c>
      <c r="D56" s="9" t="s">
        <v>1826</v>
      </c>
      <c r="E56" s="9" t="s">
        <v>1827</v>
      </c>
      <c r="F56" s="9" t="s">
        <v>1828</v>
      </c>
      <c r="G56" s="9" t="s">
        <v>1829</v>
      </c>
      <c r="H56">
        <v>181</v>
      </c>
      <c r="I56" t="s">
        <v>521</v>
      </c>
      <c r="J56" t="s">
        <v>504</v>
      </c>
      <c r="M56" t="s">
        <v>485</v>
      </c>
      <c r="N56" s="9">
        <v>-4.1289999999999996</v>
      </c>
      <c r="O56" s="9" t="s">
        <v>1595</v>
      </c>
      <c r="P56" s="9" t="s">
        <v>1596</v>
      </c>
      <c r="Q56" s="9" t="s">
        <v>1597</v>
      </c>
      <c r="R56" s="9" t="s">
        <v>1598</v>
      </c>
      <c r="S56" s="9" t="s">
        <v>1599</v>
      </c>
      <c r="T56" s="9" t="s">
        <v>1600</v>
      </c>
      <c r="U56" s="9" t="s">
        <v>1601</v>
      </c>
      <c r="V56" s="9" t="s">
        <v>1602</v>
      </c>
      <c r="W56">
        <v>181</v>
      </c>
      <c r="X56" t="s">
        <v>521</v>
      </c>
      <c r="Y56" t="s">
        <v>504</v>
      </c>
    </row>
    <row r="57" spans="1:25" x14ac:dyDescent="0.3">
      <c r="A57" t="s">
        <v>486</v>
      </c>
      <c r="B57" s="9" t="s">
        <v>1830</v>
      </c>
      <c r="C57" s="9" t="s">
        <v>1000</v>
      </c>
      <c r="D57" s="9" t="s">
        <v>1831</v>
      </c>
      <c r="E57" s="9" t="s">
        <v>1832</v>
      </c>
      <c r="F57" s="9" t="s">
        <v>1833</v>
      </c>
      <c r="G57" s="9">
        <v>0.2382</v>
      </c>
      <c r="H57">
        <v>81</v>
      </c>
      <c r="I57" t="s">
        <v>535</v>
      </c>
      <c r="J57" t="s">
        <v>504</v>
      </c>
      <c r="M57" t="s">
        <v>486</v>
      </c>
      <c r="N57" s="9" t="s">
        <v>1603</v>
      </c>
      <c r="O57" s="9">
        <v>-2.9119999999999999</v>
      </c>
      <c r="P57" s="9" t="s">
        <v>1604</v>
      </c>
      <c r="Q57" s="9" t="s">
        <v>1605</v>
      </c>
      <c r="R57" s="9" t="s">
        <v>1606</v>
      </c>
      <c r="S57" s="9" t="s">
        <v>1607</v>
      </c>
      <c r="T57" s="9" t="s">
        <v>1608</v>
      </c>
      <c r="U57" s="9" t="s">
        <v>1609</v>
      </c>
      <c r="V57" s="9" t="s">
        <v>1610</v>
      </c>
      <c r="W57">
        <v>81</v>
      </c>
      <c r="X57" t="s">
        <v>535</v>
      </c>
      <c r="Y57" t="s">
        <v>504</v>
      </c>
    </row>
    <row r="58" spans="1:25" x14ac:dyDescent="0.3">
      <c r="A58" t="s">
        <v>539</v>
      </c>
      <c r="B58" s="9" t="s">
        <v>779</v>
      </c>
      <c r="C58" s="9" t="s">
        <v>780</v>
      </c>
      <c r="D58" s="9" t="s">
        <v>781</v>
      </c>
      <c r="E58" s="9" t="s">
        <v>782</v>
      </c>
      <c r="F58" s="9" t="s">
        <v>783</v>
      </c>
      <c r="G58" s="9" t="s">
        <v>105</v>
      </c>
      <c r="H58">
        <v>165</v>
      </c>
      <c r="I58" t="s">
        <v>536</v>
      </c>
      <c r="J58" t="s">
        <v>504</v>
      </c>
      <c r="M58" t="s">
        <v>539</v>
      </c>
      <c r="N58" s="9" t="s">
        <v>1297</v>
      </c>
      <c r="O58" s="9" t="s">
        <v>1298</v>
      </c>
      <c r="P58" s="9">
        <v>-2.738</v>
      </c>
      <c r="Q58" s="9">
        <v>-15.04</v>
      </c>
      <c r="R58" s="9">
        <v>0.182</v>
      </c>
      <c r="S58" s="9">
        <v>7.548</v>
      </c>
      <c r="T58" s="9">
        <v>8.5009999999999994</v>
      </c>
      <c r="U58" s="9" t="s">
        <v>1299</v>
      </c>
      <c r="V58" s="9" t="s">
        <v>1300</v>
      </c>
      <c r="W58">
        <v>165</v>
      </c>
      <c r="X58" t="s">
        <v>536</v>
      </c>
      <c r="Y58" t="s">
        <v>504</v>
      </c>
    </row>
    <row r="59" spans="1:25" x14ac:dyDescent="0.3">
      <c r="A59" t="s">
        <v>540</v>
      </c>
      <c r="B59" s="9">
        <v>-1.9850000000000001</v>
      </c>
      <c r="C59" s="9" t="s">
        <v>784</v>
      </c>
      <c r="D59" s="9" t="s">
        <v>785</v>
      </c>
      <c r="E59" s="9" t="s">
        <v>786</v>
      </c>
      <c r="F59" s="9">
        <v>-2.1589999999999998</v>
      </c>
      <c r="G59" s="9" t="s">
        <v>787</v>
      </c>
      <c r="H59">
        <v>165</v>
      </c>
      <c r="I59" t="s">
        <v>541</v>
      </c>
      <c r="J59" t="s">
        <v>504</v>
      </c>
      <c r="M59" t="s">
        <v>540</v>
      </c>
      <c r="N59" s="9">
        <v>-4.2539999999999996</v>
      </c>
      <c r="O59" s="9">
        <v>-2.403</v>
      </c>
      <c r="P59" s="9" t="s">
        <v>1301</v>
      </c>
      <c r="Q59" s="9" t="s">
        <v>1302</v>
      </c>
      <c r="R59" s="9" t="s">
        <v>1303</v>
      </c>
      <c r="S59" s="9" t="s">
        <v>1304</v>
      </c>
      <c r="T59" s="9" t="s">
        <v>1305</v>
      </c>
      <c r="U59" s="9" t="s">
        <v>1306</v>
      </c>
      <c r="V59" s="9" t="s">
        <v>1307</v>
      </c>
      <c r="W59">
        <v>165</v>
      </c>
      <c r="X59" t="s">
        <v>541</v>
      </c>
      <c r="Y59" t="s">
        <v>504</v>
      </c>
    </row>
    <row r="60" spans="1:25" x14ac:dyDescent="0.3">
      <c r="A60" t="s">
        <v>487</v>
      </c>
      <c r="B60" s="9" t="s">
        <v>1834</v>
      </c>
      <c r="C60" s="9" t="s">
        <v>1835</v>
      </c>
      <c r="D60" s="9" t="s">
        <v>1836</v>
      </c>
      <c r="E60" s="9" t="s">
        <v>1837</v>
      </c>
      <c r="F60" s="9" t="s">
        <v>1838</v>
      </c>
      <c r="G60" s="9" t="s">
        <v>1839</v>
      </c>
      <c r="H60">
        <v>141</v>
      </c>
      <c r="I60" t="s">
        <v>503</v>
      </c>
      <c r="J60" t="s">
        <v>504</v>
      </c>
      <c r="M60" t="s">
        <v>487</v>
      </c>
      <c r="N60" s="9" t="s">
        <v>1611</v>
      </c>
      <c r="O60" s="9" t="s">
        <v>1612</v>
      </c>
      <c r="P60" s="9" t="s">
        <v>1613</v>
      </c>
      <c r="Q60" s="9" t="s">
        <v>1614</v>
      </c>
      <c r="R60" s="9" t="s">
        <v>1615</v>
      </c>
      <c r="S60" s="9" t="s">
        <v>1616</v>
      </c>
      <c r="T60" s="9" t="s">
        <v>1617</v>
      </c>
      <c r="U60" s="9" t="s">
        <v>1618</v>
      </c>
      <c r="V60" s="9">
        <v>9.2730000000000007E-2</v>
      </c>
      <c r="W60">
        <v>141</v>
      </c>
      <c r="X60" t="s">
        <v>503</v>
      </c>
      <c r="Y60" t="s">
        <v>504</v>
      </c>
    </row>
    <row r="61" spans="1:25" x14ac:dyDescent="0.3">
      <c r="A61" t="s">
        <v>488</v>
      </c>
      <c r="B61" s="9" t="s">
        <v>104</v>
      </c>
      <c r="C61" s="9" t="s">
        <v>1840</v>
      </c>
      <c r="D61" s="9" t="s">
        <v>1841</v>
      </c>
      <c r="E61" s="9" t="s">
        <v>1842</v>
      </c>
      <c r="F61" s="9" t="s">
        <v>104</v>
      </c>
      <c r="G61" s="9" t="s">
        <v>1843</v>
      </c>
      <c r="H61">
        <v>173</v>
      </c>
      <c r="I61" t="s">
        <v>519</v>
      </c>
      <c r="J61" t="s">
        <v>504</v>
      </c>
      <c r="M61" t="s">
        <v>488</v>
      </c>
      <c r="N61" s="9">
        <v>-3.8519999999999999</v>
      </c>
      <c r="O61" s="9" t="s">
        <v>1619</v>
      </c>
      <c r="P61" s="9">
        <v>-2.3679999999999999</v>
      </c>
      <c r="Q61" s="9">
        <v>-11.34</v>
      </c>
      <c r="R61" s="9">
        <v>0.2089</v>
      </c>
      <c r="S61" s="9">
        <v>11.59</v>
      </c>
      <c r="T61" s="9">
        <v>12.03</v>
      </c>
      <c r="U61" s="9" t="s">
        <v>1620</v>
      </c>
      <c r="V61" s="9" t="s">
        <v>1621</v>
      </c>
      <c r="W61">
        <v>173</v>
      </c>
      <c r="X61" t="s">
        <v>519</v>
      </c>
      <c r="Y61" t="s">
        <v>504</v>
      </c>
    </row>
    <row r="62" spans="1:25" x14ac:dyDescent="0.3">
      <c r="A62" t="s">
        <v>489</v>
      </c>
      <c r="B62" s="9">
        <v>-2.327</v>
      </c>
      <c r="C62" s="9" t="s">
        <v>1844</v>
      </c>
      <c r="D62" s="9" t="s">
        <v>1845</v>
      </c>
      <c r="E62" s="9" t="s">
        <v>1846</v>
      </c>
      <c r="F62" s="9" t="s">
        <v>1847</v>
      </c>
      <c r="G62" s="9" t="s">
        <v>1848</v>
      </c>
      <c r="H62">
        <v>117</v>
      </c>
      <c r="I62" t="s">
        <v>515</v>
      </c>
      <c r="J62" t="s">
        <v>504</v>
      </c>
      <c r="M62" t="s">
        <v>489</v>
      </c>
      <c r="N62" s="9">
        <v>-3.681</v>
      </c>
      <c r="O62" s="9">
        <v>-2.6070000000000002</v>
      </c>
      <c r="P62" s="9" t="s">
        <v>1622</v>
      </c>
      <c r="Q62" s="9" t="s">
        <v>1623</v>
      </c>
      <c r="R62" s="9" t="s">
        <v>1624</v>
      </c>
      <c r="S62" s="9" t="s">
        <v>1625</v>
      </c>
      <c r="T62" s="9" t="s">
        <v>1626</v>
      </c>
      <c r="U62" s="9" t="s">
        <v>1627</v>
      </c>
      <c r="V62" s="9" t="s">
        <v>1628</v>
      </c>
      <c r="W62">
        <v>117</v>
      </c>
      <c r="X62" t="s">
        <v>515</v>
      </c>
      <c r="Y62" t="s">
        <v>504</v>
      </c>
    </row>
    <row r="63" spans="1:25" x14ac:dyDescent="0.3">
      <c r="A63" t="s">
        <v>804</v>
      </c>
      <c r="B63" s="9">
        <v>-2.4940000000000002</v>
      </c>
      <c r="C63" s="9" t="s">
        <v>1849</v>
      </c>
      <c r="D63" s="9">
        <v>-2.4940000000000002</v>
      </c>
      <c r="E63" s="9" t="s">
        <v>909</v>
      </c>
      <c r="F63" s="9">
        <v>-2.3650000000000002</v>
      </c>
      <c r="G63" s="9" t="s">
        <v>1850</v>
      </c>
      <c r="H63">
        <v>105</v>
      </c>
      <c r="I63" t="s">
        <v>505</v>
      </c>
      <c r="J63" t="s">
        <v>504</v>
      </c>
      <c r="M63" t="s">
        <v>804</v>
      </c>
      <c r="N63" s="9">
        <v>-3.024</v>
      </c>
      <c r="O63" s="9" t="s">
        <v>1629</v>
      </c>
      <c r="P63" s="9">
        <v>-2.7810000000000001</v>
      </c>
      <c r="Q63" s="9">
        <v>-15.56</v>
      </c>
      <c r="R63" s="9">
        <v>0.1787</v>
      </c>
      <c r="S63" s="9">
        <v>10.42</v>
      </c>
      <c r="T63" s="9">
        <v>11.32</v>
      </c>
      <c r="U63" s="9" t="s">
        <v>1630</v>
      </c>
      <c r="V63" s="9" t="s">
        <v>1631</v>
      </c>
      <c r="W63">
        <v>105</v>
      </c>
      <c r="X63" t="s">
        <v>505</v>
      </c>
      <c r="Y63" t="s">
        <v>504</v>
      </c>
    </row>
    <row r="64" spans="1:25" x14ac:dyDescent="0.3">
      <c r="A64" t="s">
        <v>808</v>
      </c>
      <c r="B64" s="9">
        <v>-2.4670000000000001</v>
      </c>
      <c r="C64" s="9">
        <v>-1.4950000000000001</v>
      </c>
      <c r="D64" s="9">
        <v>-2.1960000000000002</v>
      </c>
      <c r="E64" s="9">
        <v>-7.9820000000000002</v>
      </c>
      <c r="F64" s="9" t="s">
        <v>1851</v>
      </c>
      <c r="G64" s="9" t="s">
        <v>630</v>
      </c>
      <c r="H64">
        <v>57</v>
      </c>
      <c r="I64" t="s">
        <v>561</v>
      </c>
      <c r="J64" t="s">
        <v>504</v>
      </c>
      <c r="M64" t="s">
        <v>808</v>
      </c>
      <c r="N64" s="9">
        <v>-4.3869999999999996</v>
      </c>
      <c r="O64" s="9" t="s">
        <v>1632</v>
      </c>
      <c r="P64" s="9">
        <v>-2.31</v>
      </c>
      <c r="Q64" s="9">
        <v>-10.67</v>
      </c>
      <c r="R64" s="9">
        <v>0.21640000000000001</v>
      </c>
      <c r="S64" s="9">
        <v>10.96</v>
      </c>
      <c r="T64" s="9">
        <v>11.11</v>
      </c>
      <c r="U64" s="9" t="s">
        <v>1633</v>
      </c>
      <c r="V64" s="9" t="s">
        <v>1634</v>
      </c>
      <c r="W64">
        <v>57</v>
      </c>
      <c r="X64" t="s">
        <v>561</v>
      </c>
      <c r="Y64" t="s">
        <v>504</v>
      </c>
    </row>
    <row r="65" spans="1:25" x14ac:dyDescent="0.3">
      <c r="A65" t="s">
        <v>812</v>
      </c>
      <c r="B65" s="9">
        <v>-2.3759999999999999</v>
      </c>
      <c r="C65" s="9">
        <v>-1.391</v>
      </c>
      <c r="D65" s="9" t="s">
        <v>1852</v>
      </c>
      <c r="E65" s="9" t="s">
        <v>1853</v>
      </c>
      <c r="F65" s="9">
        <v>-1.679</v>
      </c>
      <c r="G65" s="9" t="s">
        <v>1854</v>
      </c>
      <c r="H65">
        <v>109</v>
      </c>
      <c r="I65" t="s">
        <v>518</v>
      </c>
      <c r="J65" t="s">
        <v>504</v>
      </c>
      <c r="M65" t="s">
        <v>812</v>
      </c>
      <c r="N65" s="9">
        <v>-4.5570000000000004</v>
      </c>
      <c r="O65" s="9">
        <v>-2.9870000000000001</v>
      </c>
      <c r="P65" s="9">
        <v>-2.758</v>
      </c>
      <c r="Q65" s="9">
        <v>-15.4</v>
      </c>
      <c r="R65" s="9">
        <v>0.17910000000000001</v>
      </c>
      <c r="S65" s="9">
        <v>10.14</v>
      </c>
      <c r="T65" s="9">
        <v>10.210000000000001</v>
      </c>
      <c r="U65" s="9" t="s">
        <v>1635</v>
      </c>
      <c r="V65" s="9">
        <v>0.23330000000000001</v>
      </c>
      <c r="W65">
        <v>109</v>
      </c>
      <c r="X65" t="s">
        <v>518</v>
      </c>
      <c r="Y65" t="s">
        <v>504</v>
      </c>
    </row>
    <row r="66" spans="1:25" x14ac:dyDescent="0.3">
      <c r="A66" t="s">
        <v>492</v>
      </c>
      <c r="B66" s="9">
        <v>-0.8629</v>
      </c>
      <c r="C66" s="9">
        <v>-1.145</v>
      </c>
      <c r="D66" s="9" t="s">
        <v>1855</v>
      </c>
      <c r="E66" s="9" t="s">
        <v>1856</v>
      </c>
      <c r="F66" s="9">
        <v>-1.415</v>
      </c>
      <c r="G66" s="9" t="s">
        <v>1857</v>
      </c>
      <c r="H66">
        <v>101</v>
      </c>
      <c r="I66" t="s">
        <v>510</v>
      </c>
      <c r="J66" t="s">
        <v>504</v>
      </c>
      <c r="M66" t="s">
        <v>492</v>
      </c>
      <c r="N66" s="9">
        <v>-3.5449999999999999</v>
      </c>
      <c r="O66" s="9">
        <v>-2.3889999999999998</v>
      </c>
      <c r="P66" s="9">
        <v>-2.6789999999999998</v>
      </c>
      <c r="Q66" s="9">
        <v>-14.61</v>
      </c>
      <c r="R66" s="9">
        <v>0.18329999999999999</v>
      </c>
      <c r="S66" s="9">
        <v>10.4</v>
      </c>
      <c r="T66" s="9">
        <v>11.4</v>
      </c>
      <c r="U66" s="9" t="s">
        <v>1636</v>
      </c>
      <c r="V66" s="9" t="s">
        <v>1637</v>
      </c>
      <c r="W66">
        <v>101</v>
      </c>
      <c r="X66" t="s">
        <v>510</v>
      </c>
      <c r="Y66" t="s">
        <v>504</v>
      </c>
    </row>
    <row r="67" spans="1:25" x14ac:dyDescent="0.3">
      <c r="A67" t="s">
        <v>820</v>
      </c>
      <c r="B67" s="9" t="s">
        <v>1858</v>
      </c>
      <c r="C67" s="9" t="s">
        <v>1859</v>
      </c>
      <c r="D67" s="9" t="s">
        <v>1860</v>
      </c>
      <c r="E67" s="9" t="s">
        <v>1861</v>
      </c>
      <c r="F67" s="9" t="s">
        <v>1862</v>
      </c>
      <c r="G67" s="9" t="s">
        <v>1863</v>
      </c>
      <c r="H67">
        <v>241</v>
      </c>
      <c r="I67" t="s">
        <v>506</v>
      </c>
      <c r="J67" t="s">
        <v>504</v>
      </c>
      <c r="M67" t="s">
        <v>820</v>
      </c>
      <c r="N67" s="9" t="s">
        <v>1638</v>
      </c>
      <c r="O67" s="9" t="s">
        <v>1639</v>
      </c>
      <c r="P67" s="9" t="s">
        <v>1640</v>
      </c>
      <c r="Q67" s="9" t="s">
        <v>1641</v>
      </c>
      <c r="R67" s="9" t="s">
        <v>1642</v>
      </c>
      <c r="S67" s="9" t="s">
        <v>1643</v>
      </c>
      <c r="T67" s="9" t="s">
        <v>1644</v>
      </c>
      <c r="U67" s="9" t="s">
        <v>1645</v>
      </c>
      <c r="V67" s="9" t="s">
        <v>1646</v>
      </c>
      <c r="W67">
        <v>241</v>
      </c>
      <c r="X67" t="s">
        <v>506</v>
      </c>
      <c r="Y67" t="s">
        <v>504</v>
      </c>
    </row>
    <row r="68" spans="1:25" x14ac:dyDescent="0.3">
      <c r="A68" t="s">
        <v>494</v>
      </c>
      <c r="B68" s="9">
        <v>-2.399</v>
      </c>
      <c r="C68" s="9" t="s">
        <v>1864</v>
      </c>
      <c r="D68" s="9">
        <v>-1.61</v>
      </c>
      <c r="E68" s="9">
        <v>-5.51</v>
      </c>
      <c r="F68" s="9">
        <v>-2.1949999999999998</v>
      </c>
      <c r="G68" s="9" t="s">
        <v>1865</v>
      </c>
      <c r="H68">
        <v>181</v>
      </c>
      <c r="I68" t="s">
        <v>521</v>
      </c>
      <c r="J68" t="s">
        <v>504</v>
      </c>
      <c r="M68" t="s">
        <v>494</v>
      </c>
      <c r="N68" s="9">
        <v>-3.3540000000000001</v>
      </c>
      <c r="O68" s="9">
        <v>-2.6509999999999998</v>
      </c>
      <c r="P68" s="9">
        <v>-1.706</v>
      </c>
      <c r="Q68" s="9">
        <v>-6.1239999999999997</v>
      </c>
      <c r="R68" s="9">
        <v>0.27860000000000001</v>
      </c>
      <c r="S68" s="9">
        <v>21.11</v>
      </c>
      <c r="T68" s="9">
        <v>24.22</v>
      </c>
      <c r="U68" s="9">
        <v>-2.294</v>
      </c>
      <c r="V68" s="9" t="s">
        <v>1647</v>
      </c>
      <c r="W68">
        <v>181</v>
      </c>
      <c r="X68" t="s">
        <v>521</v>
      </c>
      <c r="Y68" t="s">
        <v>504</v>
      </c>
    </row>
    <row r="69" spans="1:25" x14ac:dyDescent="0.3">
      <c r="A69" t="s">
        <v>826</v>
      </c>
      <c r="B69" s="9" t="s">
        <v>1866</v>
      </c>
      <c r="C69" s="9" t="s">
        <v>1867</v>
      </c>
      <c r="D69" s="9" t="s">
        <v>1868</v>
      </c>
      <c r="E69" s="9" t="s">
        <v>1869</v>
      </c>
      <c r="F69" s="9" t="s">
        <v>1870</v>
      </c>
      <c r="G69" s="9" t="s">
        <v>1871</v>
      </c>
      <c r="H69">
        <v>173</v>
      </c>
      <c r="I69" t="s">
        <v>519</v>
      </c>
      <c r="J69" t="s">
        <v>504</v>
      </c>
      <c r="M69" t="s">
        <v>826</v>
      </c>
      <c r="N69" s="9" t="s">
        <v>1648</v>
      </c>
      <c r="O69" s="9" t="s">
        <v>1649</v>
      </c>
      <c r="P69" s="9" t="s">
        <v>1650</v>
      </c>
      <c r="Q69" s="9" t="s">
        <v>1651</v>
      </c>
      <c r="R69" s="9" t="s">
        <v>1652</v>
      </c>
      <c r="S69" s="9" t="s">
        <v>1653</v>
      </c>
      <c r="T69" s="9" t="s">
        <v>1654</v>
      </c>
      <c r="U69" s="9" t="s">
        <v>759</v>
      </c>
      <c r="V69" s="9">
        <v>0.1699</v>
      </c>
      <c r="W69">
        <v>173</v>
      </c>
      <c r="X69" t="s">
        <v>519</v>
      </c>
      <c r="Y69" t="s">
        <v>504</v>
      </c>
    </row>
    <row r="70" spans="1:25" x14ac:dyDescent="0.3">
      <c r="A70" t="s">
        <v>496</v>
      </c>
      <c r="B70" s="9">
        <v>-1.2849999999999999</v>
      </c>
      <c r="C70" s="9">
        <v>-0.6421</v>
      </c>
      <c r="D70" s="9">
        <v>-2.306</v>
      </c>
      <c r="E70" s="9">
        <v>-10.76</v>
      </c>
      <c r="F70" s="9">
        <v>-1.528</v>
      </c>
      <c r="G70" s="9" t="s">
        <v>1872</v>
      </c>
      <c r="H70">
        <v>181</v>
      </c>
      <c r="I70" t="s">
        <v>521</v>
      </c>
      <c r="J70" t="s">
        <v>504</v>
      </c>
      <c r="M70" t="s">
        <v>496</v>
      </c>
      <c r="N70" s="9">
        <v>-3.597</v>
      </c>
      <c r="O70" s="9">
        <v>-1.593</v>
      </c>
      <c r="P70" s="9">
        <v>-2.6539999999999999</v>
      </c>
      <c r="Q70" s="9">
        <v>-14.18</v>
      </c>
      <c r="R70" s="9">
        <v>0.18709999999999999</v>
      </c>
      <c r="S70" s="9">
        <v>10.6</v>
      </c>
      <c r="T70" s="9">
        <v>11.21</v>
      </c>
      <c r="U70" s="9">
        <v>-2.1840000000000002</v>
      </c>
      <c r="V70" s="9" t="s">
        <v>1655</v>
      </c>
      <c r="W70">
        <v>181</v>
      </c>
      <c r="X70" t="s">
        <v>521</v>
      </c>
      <c r="Y70" t="s">
        <v>504</v>
      </c>
    </row>
    <row r="71" spans="1:25" x14ac:dyDescent="0.3">
      <c r="A71" t="s">
        <v>497</v>
      </c>
      <c r="B71" s="9" t="s">
        <v>1873</v>
      </c>
      <c r="C71" s="9">
        <v>-1.607</v>
      </c>
      <c r="D71" s="9" t="s">
        <v>1474</v>
      </c>
      <c r="E71" s="9" t="s">
        <v>1874</v>
      </c>
      <c r="F71" s="9" t="s">
        <v>1875</v>
      </c>
      <c r="G71" s="9" t="s">
        <v>1876</v>
      </c>
      <c r="H71">
        <v>193</v>
      </c>
      <c r="I71" t="s">
        <v>531</v>
      </c>
      <c r="J71" t="s">
        <v>504</v>
      </c>
      <c r="M71" t="s">
        <v>497</v>
      </c>
      <c r="N71" s="9">
        <v>-4.351</v>
      </c>
      <c r="O71" s="9" t="s">
        <v>1656</v>
      </c>
      <c r="P71" s="9" t="s">
        <v>814</v>
      </c>
      <c r="Q71" s="9" t="s">
        <v>1657</v>
      </c>
      <c r="R71" s="9" t="s">
        <v>1658</v>
      </c>
      <c r="S71" s="9" t="s">
        <v>1659</v>
      </c>
      <c r="T71" s="9" t="s">
        <v>1659</v>
      </c>
      <c r="U71" s="9" t="s">
        <v>1660</v>
      </c>
      <c r="V71" s="9" t="s">
        <v>1661</v>
      </c>
      <c r="W71">
        <v>193</v>
      </c>
      <c r="X71" t="s">
        <v>531</v>
      </c>
      <c r="Y71" t="s">
        <v>504</v>
      </c>
    </row>
    <row r="72" spans="1:25" x14ac:dyDescent="0.3">
      <c r="A72" t="s">
        <v>542</v>
      </c>
      <c r="B72" s="9">
        <v>-2.306</v>
      </c>
      <c r="C72" s="9">
        <v>-0.79679999999999995</v>
      </c>
      <c r="D72" s="9" t="s">
        <v>839</v>
      </c>
      <c r="E72" s="9" t="s">
        <v>840</v>
      </c>
      <c r="F72" s="9">
        <v>-1.776</v>
      </c>
      <c r="G72" s="9" t="s">
        <v>841</v>
      </c>
      <c r="H72">
        <v>156</v>
      </c>
      <c r="I72" t="s">
        <v>529</v>
      </c>
      <c r="J72" t="s">
        <v>512</v>
      </c>
      <c r="M72" t="s">
        <v>542</v>
      </c>
      <c r="N72" s="9">
        <v>-4.2080000000000002</v>
      </c>
      <c r="O72" s="9">
        <v>-2.375</v>
      </c>
      <c r="P72" s="9">
        <v>-2.464</v>
      </c>
      <c r="Q72" s="9">
        <v>-12.15</v>
      </c>
      <c r="R72" s="9">
        <v>0.20280000000000001</v>
      </c>
      <c r="S72" s="9">
        <v>7.8380000000000001</v>
      </c>
      <c r="T72" s="9">
        <v>8.0399999999999991</v>
      </c>
      <c r="U72" s="9">
        <v>-2.6019999999999999</v>
      </c>
      <c r="V72" s="9" t="s">
        <v>1360</v>
      </c>
      <c r="W72">
        <v>156</v>
      </c>
      <c r="X72" t="s">
        <v>529</v>
      </c>
      <c r="Y72" t="s">
        <v>512</v>
      </c>
    </row>
    <row r="73" spans="1:25" x14ac:dyDescent="0.3">
      <c r="A73" t="s">
        <v>543</v>
      </c>
      <c r="B73" s="9">
        <v>-2.4529999999999998</v>
      </c>
      <c r="C73" s="9" t="s">
        <v>842</v>
      </c>
      <c r="D73" s="9" t="s">
        <v>131</v>
      </c>
      <c r="E73" s="9" t="s">
        <v>621</v>
      </c>
      <c r="F73" s="9" t="s">
        <v>843</v>
      </c>
      <c r="G73" s="9" t="s">
        <v>844</v>
      </c>
      <c r="H73">
        <v>176</v>
      </c>
      <c r="I73" t="s">
        <v>525</v>
      </c>
      <c r="J73" t="s">
        <v>512</v>
      </c>
      <c r="M73" t="s">
        <v>543</v>
      </c>
      <c r="N73" s="9" t="s">
        <v>1361</v>
      </c>
      <c r="O73" s="9" t="s">
        <v>1362</v>
      </c>
      <c r="P73" s="9" t="s">
        <v>1326</v>
      </c>
      <c r="Q73" s="9" t="s">
        <v>1363</v>
      </c>
      <c r="R73" s="9" t="s">
        <v>1364</v>
      </c>
      <c r="S73" s="9" t="s">
        <v>1365</v>
      </c>
      <c r="T73" s="9" t="s">
        <v>1366</v>
      </c>
      <c r="U73" s="9" t="s">
        <v>1367</v>
      </c>
      <c r="V73" s="9" t="s">
        <v>1368</v>
      </c>
      <c r="W73">
        <v>176</v>
      </c>
      <c r="X73" t="s">
        <v>525</v>
      </c>
      <c r="Y73" t="s">
        <v>512</v>
      </c>
    </row>
    <row r="74" spans="1:25" x14ac:dyDescent="0.3">
      <c r="A74" t="s">
        <v>498</v>
      </c>
      <c r="B74" s="9">
        <v>-1.9870000000000001</v>
      </c>
      <c r="C74" s="9" t="s">
        <v>141</v>
      </c>
      <c r="D74" s="9" t="s">
        <v>1877</v>
      </c>
      <c r="E74" s="9" t="s">
        <v>1878</v>
      </c>
      <c r="F74" s="9">
        <v>-1.8580000000000001</v>
      </c>
      <c r="G74" s="9" t="s">
        <v>1879</v>
      </c>
      <c r="H74">
        <v>133</v>
      </c>
      <c r="I74" t="s">
        <v>544</v>
      </c>
      <c r="J74" t="s">
        <v>504</v>
      </c>
      <c r="M74" t="s">
        <v>498</v>
      </c>
      <c r="N74" s="9">
        <v>-2.9609999999999999</v>
      </c>
      <c r="O74" s="9">
        <v>-2.4380000000000002</v>
      </c>
      <c r="P74" s="9" t="s">
        <v>1662</v>
      </c>
      <c r="Q74" s="9" t="s">
        <v>1663</v>
      </c>
      <c r="R74" s="9" t="s">
        <v>1664</v>
      </c>
      <c r="S74" s="9" t="s">
        <v>1665</v>
      </c>
      <c r="T74" s="9" t="s">
        <v>1076</v>
      </c>
      <c r="U74" s="9">
        <v>-2.448</v>
      </c>
      <c r="V74" s="9" t="s">
        <v>1666</v>
      </c>
      <c r="W74">
        <v>133</v>
      </c>
      <c r="X74" t="s">
        <v>544</v>
      </c>
      <c r="Y74" t="s">
        <v>504</v>
      </c>
    </row>
    <row r="75" spans="1:25" x14ac:dyDescent="0.3">
      <c r="A75" t="s">
        <v>849</v>
      </c>
      <c r="B75" s="9" t="s">
        <v>1880</v>
      </c>
      <c r="C75" s="9" t="s">
        <v>128</v>
      </c>
      <c r="D75" s="9" t="s">
        <v>1881</v>
      </c>
      <c r="E75" s="9" t="s">
        <v>1882</v>
      </c>
      <c r="F75" s="9" t="s">
        <v>1883</v>
      </c>
      <c r="G75" s="9" t="s">
        <v>1884</v>
      </c>
      <c r="H75">
        <v>241</v>
      </c>
      <c r="I75" t="s">
        <v>506</v>
      </c>
      <c r="J75" t="s">
        <v>504</v>
      </c>
      <c r="M75" t="s">
        <v>849</v>
      </c>
      <c r="N75" s="9">
        <v>-4.2649999999999997</v>
      </c>
      <c r="O75" s="9" t="s">
        <v>1667</v>
      </c>
      <c r="P75" s="9" t="s">
        <v>694</v>
      </c>
      <c r="Q75" s="9" t="s">
        <v>1668</v>
      </c>
      <c r="R75" s="9" t="s">
        <v>1669</v>
      </c>
      <c r="S75" s="9" t="s">
        <v>1670</v>
      </c>
      <c r="T75" s="9" t="s">
        <v>1671</v>
      </c>
      <c r="U75" s="9" t="s">
        <v>1288</v>
      </c>
      <c r="V75" s="9" t="s">
        <v>1672</v>
      </c>
      <c r="W75">
        <v>241</v>
      </c>
      <c r="X75" t="s">
        <v>506</v>
      </c>
      <c r="Y75" t="s">
        <v>504</v>
      </c>
    </row>
    <row r="76" spans="1:25" x14ac:dyDescent="0.3">
      <c r="A76" t="s">
        <v>856</v>
      </c>
      <c r="B76" s="9">
        <v>-1.8169999999999999</v>
      </c>
      <c r="C76" s="9">
        <v>-1.121</v>
      </c>
      <c r="D76" s="9">
        <v>-1.526</v>
      </c>
      <c r="E76" s="9">
        <v>-4.0860000000000003</v>
      </c>
      <c r="F76" s="9">
        <v>-2.0739999999999998</v>
      </c>
      <c r="G76" s="9" t="s">
        <v>1885</v>
      </c>
      <c r="H76">
        <v>241</v>
      </c>
      <c r="I76" t="s">
        <v>506</v>
      </c>
      <c r="J76" t="s">
        <v>504</v>
      </c>
      <c r="M76" t="s">
        <v>856</v>
      </c>
      <c r="N76" s="9">
        <v>-3.1629999999999998</v>
      </c>
      <c r="O76" s="9">
        <v>-2.6419999999999999</v>
      </c>
      <c r="P76" s="9">
        <v>-2.3170000000000002</v>
      </c>
      <c r="Q76" s="9">
        <v>-10.83</v>
      </c>
      <c r="R76" s="9">
        <v>0.214</v>
      </c>
      <c r="S76" s="9">
        <v>11.63</v>
      </c>
      <c r="T76" s="9">
        <v>13.32</v>
      </c>
      <c r="U76" s="9">
        <v>-2.4209999999999998</v>
      </c>
      <c r="V76" s="9" t="s">
        <v>1673</v>
      </c>
      <c r="W76">
        <v>241</v>
      </c>
      <c r="X76" t="s">
        <v>506</v>
      </c>
      <c r="Y76" t="s">
        <v>504</v>
      </c>
    </row>
    <row r="77" spans="1:25" x14ac:dyDescent="0.3">
      <c r="A77" t="s">
        <v>545</v>
      </c>
      <c r="B77" s="9" t="s">
        <v>859</v>
      </c>
      <c r="C77" s="9" t="s">
        <v>860</v>
      </c>
      <c r="D77" s="9" t="s">
        <v>861</v>
      </c>
      <c r="E77" s="9" t="s">
        <v>862</v>
      </c>
      <c r="F77" s="9" t="s">
        <v>863</v>
      </c>
      <c r="G77" s="9" t="s">
        <v>864</v>
      </c>
      <c r="H77">
        <v>85</v>
      </c>
      <c r="I77" t="s">
        <v>516</v>
      </c>
      <c r="J77" t="s">
        <v>504</v>
      </c>
      <c r="M77" t="s">
        <v>545</v>
      </c>
      <c r="N77" s="9">
        <v>-4.0999999999999996</v>
      </c>
      <c r="O77" s="9" t="s">
        <v>154</v>
      </c>
      <c r="P77" s="9">
        <v>-2.6779999999999999</v>
      </c>
      <c r="Q77" s="9">
        <v>-14.37</v>
      </c>
      <c r="R77" s="9">
        <v>0.18640000000000001</v>
      </c>
      <c r="S77" s="9">
        <v>11.33</v>
      </c>
      <c r="T77" s="9">
        <v>12.12</v>
      </c>
      <c r="U77" s="9" t="s">
        <v>1386</v>
      </c>
      <c r="V77" s="9">
        <v>0.1575</v>
      </c>
      <c r="W77">
        <v>85</v>
      </c>
      <c r="X77" t="s">
        <v>516</v>
      </c>
      <c r="Y77" t="s">
        <v>504</v>
      </c>
    </row>
    <row r="78" spans="1:25" x14ac:dyDescent="0.3">
      <c r="A78" t="s">
        <v>1387</v>
      </c>
      <c r="B78" s="9">
        <v>-2.09</v>
      </c>
      <c r="C78" s="9">
        <v>-1.5980000000000001</v>
      </c>
      <c r="D78" s="9" t="s">
        <v>866</v>
      </c>
      <c r="E78" s="9" t="s">
        <v>867</v>
      </c>
      <c r="F78" s="9">
        <v>-2.1419999999999999</v>
      </c>
      <c r="G78" s="9" t="s">
        <v>868</v>
      </c>
      <c r="H78">
        <v>84</v>
      </c>
      <c r="I78" t="s">
        <v>505</v>
      </c>
      <c r="J78" t="s">
        <v>547</v>
      </c>
      <c r="M78" t="s">
        <v>1387</v>
      </c>
      <c r="N78" s="9" t="s">
        <v>1388</v>
      </c>
      <c r="O78" s="9" t="s">
        <v>1389</v>
      </c>
      <c r="P78" s="9" t="s">
        <v>1390</v>
      </c>
      <c r="Q78" s="9" t="s">
        <v>1391</v>
      </c>
      <c r="R78" s="9" t="s">
        <v>1392</v>
      </c>
      <c r="S78" s="9" t="s">
        <v>1393</v>
      </c>
      <c r="T78" s="9" t="s">
        <v>1394</v>
      </c>
      <c r="U78" s="9" t="s">
        <v>1395</v>
      </c>
      <c r="V78" s="9">
        <v>8.3879999999999996E-2</v>
      </c>
      <c r="W78">
        <v>84</v>
      </c>
      <c r="X78" t="s">
        <v>505</v>
      </c>
      <c r="Y78" t="s">
        <v>547</v>
      </c>
    </row>
    <row r="79" spans="1:25" x14ac:dyDescent="0.3">
      <c r="A79" t="s">
        <v>501</v>
      </c>
      <c r="B79" s="9" t="s">
        <v>1886</v>
      </c>
      <c r="C79" s="9">
        <v>-0.6089</v>
      </c>
      <c r="D79" s="9" t="s">
        <v>1887</v>
      </c>
      <c r="E79" s="9" t="s">
        <v>1888</v>
      </c>
      <c r="F79" s="9">
        <v>-1.5840000000000001</v>
      </c>
      <c r="G79" s="9" t="s">
        <v>1889</v>
      </c>
      <c r="H79">
        <v>97</v>
      </c>
      <c r="I79" t="s">
        <v>509</v>
      </c>
      <c r="J79" t="s">
        <v>504</v>
      </c>
      <c r="M79" t="s">
        <v>501</v>
      </c>
      <c r="N79" s="9" t="s">
        <v>1674</v>
      </c>
      <c r="O79" s="9">
        <v>-2.0259999999999998</v>
      </c>
      <c r="P79" s="9" t="s">
        <v>1675</v>
      </c>
      <c r="Q79" s="9" t="s">
        <v>1676</v>
      </c>
      <c r="R79" s="9" t="s">
        <v>1677</v>
      </c>
      <c r="S79" s="9" t="s">
        <v>1678</v>
      </c>
      <c r="T79" s="9" t="s">
        <v>1679</v>
      </c>
      <c r="U79" s="9">
        <v>-2.3370000000000002</v>
      </c>
      <c r="V79" s="9" t="s">
        <v>1680</v>
      </c>
      <c r="W79">
        <v>97</v>
      </c>
      <c r="X79" t="s">
        <v>509</v>
      </c>
      <c r="Y79" t="s">
        <v>504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E0F3B9-2E81-4856-912C-685AA550AA2F}">
  <dimension ref="A1:U63"/>
  <sheetViews>
    <sheetView workbookViewId="0"/>
  </sheetViews>
  <sheetFormatPr defaultRowHeight="14.4" x14ac:dyDescent="0.3"/>
  <cols>
    <col min="1" max="1" width="21.44140625" customWidth="1"/>
    <col min="12" max="12" width="21.44140625" customWidth="1"/>
    <col min="13" max="18" width="8.88671875" style="9"/>
  </cols>
  <sheetData>
    <row r="1" spans="1:21" s="2" customFormat="1" x14ac:dyDescent="0.3">
      <c r="A1" s="2" t="s">
        <v>93</v>
      </c>
      <c r="B1" s="2" t="s">
        <v>94</v>
      </c>
      <c r="C1" s="2" t="s">
        <v>95</v>
      </c>
      <c r="D1" s="2" t="s">
        <v>96</v>
      </c>
      <c r="E1" s="2" t="s">
        <v>97</v>
      </c>
      <c r="F1" s="2" t="s">
        <v>98</v>
      </c>
      <c r="G1" s="2" t="s">
        <v>99</v>
      </c>
      <c r="H1" s="2" t="s">
        <v>7</v>
      </c>
      <c r="I1" s="2" t="s">
        <v>5</v>
      </c>
      <c r="J1" s="2" t="s">
        <v>6</v>
      </c>
      <c r="L1" s="2" t="s">
        <v>93</v>
      </c>
      <c r="M1" s="17" t="s">
        <v>94</v>
      </c>
      <c r="N1" s="17" t="s">
        <v>95</v>
      </c>
      <c r="O1" s="17" t="s">
        <v>96</v>
      </c>
      <c r="P1" s="17" t="s">
        <v>97</v>
      </c>
      <c r="Q1" s="17" t="s">
        <v>98</v>
      </c>
      <c r="R1" s="17" t="s">
        <v>99</v>
      </c>
      <c r="S1" s="2" t="s">
        <v>7</v>
      </c>
      <c r="T1" s="2" t="s">
        <v>1022</v>
      </c>
      <c r="U1" s="2" t="s">
        <v>1681</v>
      </c>
    </row>
    <row r="3" spans="1:21" x14ac:dyDescent="0.3">
      <c r="A3" t="s">
        <v>548</v>
      </c>
      <c r="B3">
        <v>-0.92679999999999996</v>
      </c>
      <c r="C3">
        <v>-0.45140000000000002</v>
      </c>
      <c r="D3">
        <v>-2.1539999999999999</v>
      </c>
      <c r="E3">
        <v>-7.1980000000000004</v>
      </c>
      <c r="F3" t="s">
        <v>872</v>
      </c>
      <c r="G3" t="s">
        <v>793</v>
      </c>
      <c r="H3">
        <v>18</v>
      </c>
      <c r="I3" t="s">
        <v>440</v>
      </c>
      <c r="J3" t="s">
        <v>444</v>
      </c>
      <c r="L3" t="s">
        <v>548</v>
      </c>
      <c r="M3" s="9">
        <v>-0.92679999999999996</v>
      </c>
      <c r="N3" s="9">
        <v>-0.45140000000000002</v>
      </c>
      <c r="O3" s="9">
        <v>-2.1539999999999999</v>
      </c>
      <c r="P3" s="9">
        <v>-7.1980000000000004</v>
      </c>
      <c r="Q3" s="9" t="s">
        <v>872</v>
      </c>
      <c r="R3" s="9" t="s">
        <v>793</v>
      </c>
      <c r="S3">
        <v>18</v>
      </c>
      <c r="T3" t="s">
        <v>440</v>
      </c>
      <c r="U3" t="s">
        <v>444</v>
      </c>
    </row>
    <row r="4" spans="1:21" x14ac:dyDescent="0.3">
      <c r="A4" t="s">
        <v>449</v>
      </c>
      <c r="B4">
        <v>-2.5910000000000002</v>
      </c>
      <c r="C4" t="s">
        <v>873</v>
      </c>
      <c r="D4">
        <v>-2.5910000000000002</v>
      </c>
      <c r="E4">
        <v>-9.5109999999999992</v>
      </c>
      <c r="F4" t="s">
        <v>874</v>
      </c>
      <c r="G4" t="s">
        <v>875</v>
      </c>
      <c r="H4">
        <v>19</v>
      </c>
      <c r="I4" t="s">
        <v>440</v>
      </c>
      <c r="J4" t="s">
        <v>441</v>
      </c>
      <c r="L4" t="s">
        <v>449</v>
      </c>
      <c r="M4" s="9">
        <v>-2.5910000000000002</v>
      </c>
      <c r="N4" s="9" t="s">
        <v>873</v>
      </c>
      <c r="O4" s="9">
        <v>-2.5910000000000002</v>
      </c>
      <c r="P4" s="9">
        <v>-9.5109999999999992</v>
      </c>
      <c r="Q4" s="9" t="s">
        <v>874</v>
      </c>
      <c r="R4" s="9" t="s">
        <v>875</v>
      </c>
      <c r="S4">
        <v>19</v>
      </c>
      <c r="T4" t="s">
        <v>440</v>
      </c>
      <c r="U4" t="s">
        <v>441</v>
      </c>
    </row>
    <row r="5" spans="1:21" x14ac:dyDescent="0.3">
      <c r="A5" t="s">
        <v>450</v>
      </c>
      <c r="B5" t="s">
        <v>876</v>
      </c>
      <c r="C5" t="s">
        <v>876</v>
      </c>
      <c r="D5" t="s">
        <v>876</v>
      </c>
      <c r="E5" t="s">
        <v>876</v>
      </c>
      <c r="F5" t="s">
        <v>876</v>
      </c>
      <c r="G5" t="s">
        <v>876</v>
      </c>
      <c r="H5">
        <v>0</v>
      </c>
      <c r="I5" t="s">
        <v>440</v>
      </c>
      <c r="J5" t="s">
        <v>442</v>
      </c>
      <c r="L5" t="s">
        <v>450</v>
      </c>
      <c r="M5" s="9" t="s">
        <v>876</v>
      </c>
      <c r="N5" s="9" t="s">
        <v>876</v>
      </c>
      <c r="O5" s="9" t="s">
        <v>876</v>
      </c>
      <c r="P5" s="9" t="s">
        <v>876</v>
      </c>
      <c r="Q5" s="9" t="s">
        <v>876</v>
      </c>
      <c r="R5" s="9" t="s">
        <v>876</v>
      </c>
      <c r="S5">
        <v>0</v>
      </c>
      <c r="T5" t="s">
        <v>440</v>
      </c>
      <c r="U5" t="s">
        <v>442</v>
      </c>
    </row>
    <row r="6" spans="1:21" x14ac:dyDescent="0.3">
      <c r="A6" t="s">
        <v>451</v>
      </c>
      <c r="B6">
        <v>-1.4139999999999999</v>
      </c>
      <c r="C6">
        <v>-1.347</v>
      </c>
      <c r="D6">
        <v>-1.4139999999999999</v>
      </c>
      <c r="E6">
        <v>-4.0510000000000002</v>
      </c>
      <c r="F6" t="s">
        <v>877</v>
      </c>
      <c r="G6" t="s">
        <v>878</v>
      </c>
      <c r="H6">
        <v>19</v>
      </c>
      <c r="I6" t="s">
        <v>440</v>
      </c>
      <c r="J6" t="s">
        <v>441</v>
      </c>
      <c r="L6" t="s">
        <v>451</v>
      </c>
      <c r="M6" s="9">
        <v>-1.4139999999999999</v>
      </c>
      <c r="N6" s="9">
        <v>-1.347</v>
      </c>
      <c r="O6" s="9">
        <v>-1.4139999999999999</v>
      </c>
      <c r="P6" s="9">
        <v>-4.0510000000000002</v>
      </c>
      <c r="Q6" s="9" t="s">
        <v>877</v>
      </c>
      <c r="R6" s="9" t="s">
        <v>878</v>
      </c>
      <c r="S6">
        <v>19</v>
      </c>
      <c r="T6" t="s">
        <v>440</v>
      </c>
      <c r="U6" t="s">
        <v>441</v>
      </c>
    </row>
    <row r="7" spans="1:21" x14ac:dyDescent="0.3">
      <c r="A7" t="s">
        <v>452</v>
      </c>
      <c r="B7">
        <v>-2.3730000000000002</v>
      </c>
      <c r="C7" t="s">
        <v>879</v>
      </c>
      <c r="D7">
        <v>-2.3730000000000002</v>
      </c>
      <c r="E7">
        <v>-8.9250000000000007</v>
      </c>
      <c r="F7" t="s">
        <v>880</v>
      </c>
      <c r="G7">
        <v>0.22020000000000001</v>
      </c>
      <c r="H7">
        <v>19</v>
      </c>
      <c r="I7" t="s">
        <v>440</v>
      </c>
      <c r="J7" t="s">
        <v>441</v>
      </c>
      <c r="L7" t="s">
        <v>452</v>
      </c>
      <c r="M7" s="9">
        <v>-2.3730000000000002</v>
      </c>
      <c r="N7" s="9" t="s">
        <v>879</v>
      </c>
      <c r="O7" s="9">
        <v>-2.3730000000000002</v>
      </c>
      <c r="P7" s="9">
        <v>-8.9250000000000007</v>
      </c>
      <c r="Q7" s="9" t="s">
        <v>880</v>
      </c>
      <c r="R7" s="9">
        <v>0.22020000000000001</v>
      </c>
      <c r="S7">
        <v>19</v>
      </c>
      <c r="T7" t="s">
        <v>440</v>
      </c>
      <c r="U7" t="s">
        <v>441</v>
      </c>
    </row>
    <row r="8" spans="1:21" x14ac:dyDescent="0.3">
      <c r="A8" t="s">
        <v>453</v>
      </c>
      <c r="B8" t="s">
        <v>881</v>
      </c>
      <c r="C8" t="s">
        <v>882</v>
      </c>
      <c r="D8" t="s">
        <v>881</v>
      </c>
      <c r="E8" t="s">
        <v>883</v>
      </c>
      <c r="F8" t="s">
        <v>884</v>
      </c>
      <c r="G8">
        <v>0.22140000000000001</v>
      </c>
      <c r="H8">
        <v>19</v>
      </c>
      <c r="I8" t="s">
        <v>440</v>
      </c>
      <c r="J8" t="s">
        <v>441</v>
      </c>
      <c r="L8" t="s">
        <v>453</v>
      </c>
      <c r="M8" s="9" t="s">
        <v>881</v>
      </c>
      <c r="N8" s="9" t="s">
        <v>882</v>
      </c>
      <c r="O8" s="9" t="s">
        <v>881</v>
      </c>
      <c r="P8" s="9" t="s">
        <v>883</v>
      </c>
      <c r="Q8" s="9" t="s">
        <v>884</v>
      </c>
      <c r="R8" s="9">
        <v>0.22140000000000001</v>
      </c>
      <c r="S8">
        <v>19</v>
      </c>
      <c r="T8" t="s">
        <v>440</v>
      </c>
      <c r="U8" t="s">
        <v>441</v>
      </c>
    </row>
    <row r="9" spans="1:21" x14ac:dyDescent="0.3">
      <c r="A9" t="s">
        <v>885</v>
      </c>
      <c r="B9" t="s">
        <v>886</v>
      </c>
      <c r="C9" t="s">
        <v>887</v>
      </c>
      <c r="D9" t="s">
        <v>886</v>
      </c>
      <c r="E9" t="s">
        <v>888</v>
      </c>
      <c r="F9" t="s">
        <v>889</v>
      </c>
      <c r="G9">
        <v>0.25</v>
      </c>
      <c r="H9">
        <v>17</v>
      </c>
      <c r="I9" t="s">
        <v>440</v>
      </c>
      <c r="J9" t="s">
        <v>552</v>
      </c>
      <c r="L9" t="s">
        <v>885</v>
      </c>
      <c r="M9" s="9" t="s">
        <v>886</v>
      </c>
      <c r="N9" s="9" t="s">
        <v>887</v>
      </c>
      <c r="O9" s="9" t="s">
        <v>886</v>
      </c>
      <c r="P9" s="9" t="s">
        <v>888</v>
      </c>
      <c r="Q9" s="9" t="s">
        <v>889</v>
      </c>
      <c r="R9" s="9">
        <v>0.25</v>
      </c>
      <c r="S9">
        <v>17</v>
      </c>
      <c r="T9" t="s">
        <v>440</v>
      </c>
      <c r="U9" t="s">
        <v>552</v>
      </c>
    </row>
    <row r="10" spans="1:21" x14ac:dyDescent="0.3">
      <c r="A10" t="s">
        <v>454</v>
      </c>
      <c r="B10" t="s">
        <v>890</v>
      </c>
      <c r="C10" t="s">
        <v>891</v>
      </c>
      <c r="D10" t="s">
        <v>892</v>
      </c>
      <c r="E10" t="s">
        <v>893</v>
      </c>
      <c r="F10">
        <v>2.2029999999999998</v>
      </c>
      <c r="G10">
        <v>0.23899999999999999</v>
      </c>
      <c r="H10">
        <v>19</v>
      </c>
      <c r="I10" t="s">
        <v>440</v>
      </c>
      <c r="J10" t="s">
        <v>441</v>
      </c>
      <c r="L10" t="s">
        <v>454</v>
      </c>
      <c r="M10" s="9" t="s">
        <v>890</v>
      </c>
      <c r="N10" s="9" t="s">
        <v>891</v>
      </c>
      <c r="O10" s="9" t="s">
        <v>892</v>
      </c>
      <c r="P10" s="9" t="s">
        <v>893</v>
      </c>
      <c r="Q10" s="9">
        <v>2.2029999999999998</v>
      </c>
      <c r="R10" s="9">
        <v>0.23899999999999999</v>
      </c>
      <c r="S10">
        <v>19</v>
      </c>
      <c r="T10" t="s">
        <v>440</v>
      </c>
      <c r="U10" t="s">
        <v>441</v>
      </c>
    </row>
    <row r="11" spans="1:21" x14ac:dyDescent="0.3">
      <c r="A11" t="s">
        <v>455</v>
      </c>
      <c r="B11" t="s">
        <v>894</v>
      </c>
      <c r="C11" t="s">
        <v>895</v>
      </c>
      <c r="D11" t="s">
        <v>896</v>
      </c>
      <c r="E11" t="s">
        <v>897</v>
      </c>
      <c r="F11">
        <v>-1.208</v>
      </c>
      <c r="G11">
        <v>0.14749999999999999</v>
      </c>
      <c r="H11">
        <v>19</v>
      </c>
      <c r="I11" t="s">
        <v>440</v>
      </c>
      <c r="J11" t="s">
        <v>441</v>
      </c>
      <c r="L11" t="s">
        <v>455</v>
      </c>
      <c r="M11" s="9" t="s">
        <v>894</v>
      </c>
      <c r="N11" s="9" t="s">
        <v>895</v>
      </c>
      <c r="O11" s="9" t="s">
        <v>896</v>
      </c>
      <c r="P11" s="9" t="s">
        <v>897</v>
      </c>
      <c r="Q11" s="9">
        <v>-1.208</v>
      </c>
      <c r="R11" s="9">
        <v>0.14749999999999999</v>
      </c>
      <c r="S11">
        <v>19</v>
      </c>
      <c r="T11" t="s">
        <v>440</v>
      </c>
      <c r="U11" t="s">
        <v>441</v>
      </c>
    </row>
    <row r="12" spans="1:21" x14ac:dyDescent="0.3">
      <c r="A12" t="s">
        <v>456</v>
      </c>
      <c r="B12" t="s">
        <v>876</v>
      </c>
      <c r="C12" t="s">
        <v>876</v>
      </c>
      <c r="D12" t="s">
        <v>876</v>
      </c>
      <c r="E12" t="s">
        <v>876</v>
      </c>
      <c r="F12" t="s">
        <v>876</v>
      </c>
      <c r="G12" t="s">
        <v>876</v>
      </c>
      <c r="H12">
        <v>0</v>
      </c>
      <c r="I12" t="s">
        <v>440</v>
      </c>
      <c r="J12" t="s">
        <v>443</v>
      </c>
      <c r="L12" t="s">
        <v>456</v>
      </c>
      <c r="M12" s="9" t="s">
        <v>876</v>
      </c>
      <c r="N12" s="9" t="s">
        <v>876</v>
      </c>
      <c r="O12" s="9" t="s">
        <v>876</v>
      </c>
      <c r="P12" s="9" t="s">
        <v>876</v>
      </c>
      <c r="Q12" s="9" t="s">
        <v>876</v>
      </c>
      <c r="R12" s="9" t="s">
        <v>876</v>
      </c>
      <c r="S12">
        <v>0</v>
      </c>
      <c r="T12" t="s">
        <v>440</v>
      </c>
      <c r="U12" t="s">
        <v>443</v>
      </c>
    </row>
    <row r="13" spans="1:21" x14ac:dyDescent="0.3">
      <c r="A13" t="s">
        <v>457</v>
      </c>
      <c r="B13" t="s">
        <v>898</v>
      </c>
      <c r="C13" t="s">
        <v>899</v>
      </c>
      <c r="D13">
        <v>-2.4569999999999999</v>
      </c>
      <c r="E13">
        <v>-9.1479999999999997</v>
      </c>
      <c r="F13" t="s">
        <v>900</v>
      </c>
      <c r="G13">
        <v>0.2011</v>
      </c>
      <c r="H13">
        <v>19</v>
      </c>
      <c r="I13" t="s">
        <v>440</v>
      </c>
      <c r="J13" t="s">
        <v>441</v>
      </c>
      <c r="L13" t="s">
        <v>457</v>
      </c>
      <c r="M13" s="9" t="s">
        <v>898</v>
      </c>
      <c r="N13" s="9" t="s">
        <v>899</v>
      </c>
      <c r="O13" s="9">
        <v>-2.4569999999999999</v>
      </c>
      <c r="P13" s="9">
        <v>-9.1479999999999997</v>
      </c>
      <c r="Q13" s="9" t="s">
        <v>900</v>
      </c>
      <c r="R13" s="9">
        <v>0.2011</v>
      </c>
      <c r="S13">
        <v>19</v>
      </c>
      <c r="T13" t="s">
        <v>440</v>
      </c>
      <c r="U13" t="s">
        <v>441</v>
      </c>
    </row>
    <row r="14" spans="1:21" x14ac:dyDescent="0.3">
      <c r="A14" t="s">
        <v>458</v>
      </c>
      <c r="B14">
        <v>-1.9019999999999999</v>
      </c>
      <c r="C14">
        <v>-1.6879999999999999</v>
      </c>
      <c r="D14">
        <v>-1.9019999999999999</v>
      </c>
      <c r="E14">
        <v>-5.351</v>
      </c>
      <c r="F14">
        <v>-1.91</v>
      </c>
      <c r="G14" t="s">
        <v>901</v>
      </c>
      <c r="H14">
        <v>19</v>
      </c>
      <c r="I14" t="s">
        <v>440</v>
      </c>
      <c r="J14" t="s">
        <v>441</v>
      </c>
      <c r="L14" t="s">
        <v>458</v>
      </c>
      <c r="M14" s="9">
        <v>-1.9019999999999999</v>
      </c>
      <c r="N14" s="9">
        <v>-1.6879999999999999</v>
      </c>
      <c r="O14" s="9">
        <v>-1.9019999999999999</v>
      </c>
      <c r="P14" s="9">
        <v>-5.351</v>
      </c>
      <c r="Q14" s="9">
        <v>-1.91</v>
      </c>
      <c r="R14" s="9" t="s">
        <v>901</v>
      </c>
      <c r="S14">
        <v>19</v>
      </c>
      <c r="T14" t="s">
        <v>440</v>
      </c>
      <c r="U14" t="s">
        <v>441</v>
      </c>
    </row>
    <row r="15" spans="1:21" x14ac:dyDescent="0.3">
      <c r="A15" t="s">
        <v>459</v>
      </c>
      <c r="B15" t="s">
        <v>140</v>
      </c>
      <c r="C15" t="s">
        <v>902</v>
      </c>
      <c r="D15" t="s">
        <v>903</v>
      </c>
      <c r="E15" t="s">
        <v>904</v>
      </c>
      <c r="F15" t="s">
        <v>905</v>
      </c>
      <c r="G15">
        <v>0.1767</v>
      </c>
      <c r="H15">
        <v>19</v>
      </c>
      <c r="I15" t="s">
        <v>440</v>
      </c>
      <c r="J15" t="s">
        <v>441</v>
      </c>
      <c r="L15" t="s">
        <v>459</v>
      </c>
      <c r="M15" s="9" t="s">
        <v>140</v>
      </c>
      <c r="N15" s="9" t="s">
        <v>902</v>
      </c>
      <c r="O15" s="9" t="s">
        <v>903</v>
      </c>
      <c r="P15" s="9" t="s">
        <v>904</v>
      </c>
      <c r="Q15" s="9" t="s">
        <v>905</v>
      </c>
      <c r="R15" s="9">
        <v>0.1767</v>
      </c>
      <c r="S15">
        <v>19</v>
      </c>
      <c r="T15" t="s">
        <v>440</v>
      </c>
      <c r="U15" t="s">
        <v>441</v>
      </c>
    </row>
    <row r="16" spans="1:21" x14ac:dyDescent="0.3">
      <c r="A16" t="s">
        <v>460</v>
      </c>
      <c r="B16">
        <v>-0.93899999999999995</v>
      </c>
      <c r="C16">
        <v>-1.004</v>
      </c>
      <c r="D16">
        <v>-0.93899999999999995</v>
      </c>
      <c r="E16">
        <v>-2.2559999999999998</v>
      </c>
      <c r="F16">
        <v>-1.4259999999999999</v>
      </c>
      <c r="G16" t="s">
        <v>906</v>
      </c>
      <c r="H16">
        <v>19</v>
      </c>
      <c r="I16" t="s">
        <v>440</v>
      </c>
      <c r="J16" t="s">
        <v>441</v>
      </c>
      <c r="L16" t="s">
        <v>460</v>
      </c>
      <c r="M16" s="9">
        <v>-0.93899999999999995</v>
      </c>
      <c r="N16" s="9">
        <v>-1.004</v>
      </c>
      <c r="O16" s="9">
        <v>-0.93899999999999995</v>
      </c>
      <c r="P16" s="9">
        <v>-2.2559999999999998</v>
      </c>
      <c r="Q16" s="9">
        <v>-1.4259999999999999</v>
      </c>
      <c r="R16" s="9" t="s">
        <v>906</v>
      </c>
      <c r="S16">
        <v>19</v>
      </c>
      <c r="T16" t="s">
        <v>440</v>
      </c>
      <c r="U16" t="s">
        <v>441</v>
      </c>
    </row>
    <row r="17" spans="1:21" x14ac:dyDescent="0.3">
      <c r="A17" t="s">
        <v>626</v>
      </c>
      <c r="B17" t="s">
        <v>907</v>
      </c>
      <c r="C17" t="s">
        <v>908</v>
      </c>
      <c r="D17" t="s">
        <v>907</v>
      </c>
      <c r="E17" t="s">
        <v>909</v>
      </c>
      <c r="F17" t="s">
        <v>910</v>
      </c>
      <c r="G17" t="s">
        <v>911</v>
      </c>
      <c r="H17">
        <v>19</v>
      </c>
      <c r="I17" t="s">
        <v>440</v>
      </c>
      <c r="J17" t="s">
        <v>441</v>
      </c>
      <c r="L17" t="s">
        <v>626</v>
      </c>
      <c r="M17" s="9" t="s">
        <v>907</v>
      </c>
      <c r="N17" s="9" t="s">
        <v>908</v>
      </c>
      <c r="O17" s="9" t="s">
        <v>907</v>
      </c>
      <c r="P17" s="9" t="s">
        <v>909</v>
      </c>
      <c r="Q17" s="9" t="s">
        <v>910</v>
      </c>
      <c r="R17" s="9" t="s">
        <v>911</v>
      </c>
      <c r="S17">
        <v>19</v>
      </c>
      <c r="T17" t="s">
        <v>440</v>
      </c>
      <c r="U17" t="s">
        <v>441</v>
      </c>
    </row>
    <row r="18" spans="1:21" x14ac:dyDescent="0.3">
      <c r="A18" t="s">
        <v>462</v>
      </c>
      <c r="B18" t="s">
        <v>912</v>
      </c>
      <c r="C18" t="s">
        <v>913</v>
      </c>
      <c r="D18" t="s">
        <v>914</v>
      </c>
      <c r="E18" t="s">
        <v>915</v>
      </c>
      <c r="F18" t="s">
        <v>916</v>
      </c>
      <c r="G18">
        <v>6.4820000000000003E-2</v>
      </c>
      <c r="H18">
        <v>18</v>
      </c>
      <c r="I18" t="s">
        <v>440</v>
      </c>
      <c r="J18" t="s">
        <v>444</v>
      </c>
      <c r="L18" t="s">
        <v>462</v>
      </c>
      <c r="M18" s="9" t="s">
        <v>912</v>
      </c>
      <c r="N18" s="9" t="s">
        <v>913</v>
      </c>
      <c r="O18" s="9" t="s">
        <v>914</v>
      </c>
      <c r="P18" s="9" t="s">
        <v>915</v>
      </c>
      <c r="Q18" s="9" t="s">
        <v>916</v>
      </c>
      <c r="R18" s="9">
        <v>6.4820000000000003E-2</v>
      </c>
      <c r="S18">
        <v>18</v>
      </c>
      <c r="T18" t="s">
        <v>440</v>
      </c>
      <c r="U18" t="s">
        <v>444</v>
      </c>
    </row>
    <row r="19" spans="1:21" x14ac:dyDescent="0.3">
      <c r="A19" t="s">
        <v>553</v>
      </c>
      <c r="B19" t="s">
        <v>112</v>
      </c>
      <c r="C19" t="s">
        <v>650</v>
      </c>
      <c r="D19">
        <v>-2.1669999999999998</v>
      </c>
      <c r="E19">
        <v>-9.0519999999999996</v>
      </c>
      <c r="F19" t="s">
        <v>917</v>
      </c>
      <c r="G19" t="s">
        <v>918</v>
      </c>
      <c r="H19">
        <v>18</v>
      </c>
      <c r="I19" t="s">
        <v>440</v>
      </c>
      <c r="J19" t="s">
        <v>444</v>
      </c>
      <c r="L19" t="s">
        <v>553</v>
      </c>
      <c r="M19" s="9" t="s">
        <v>112</v>
      </c>
      <c r="N19" s="9" t="s">
        <v>650</v>
      </c>
      <c r="O19" s="9">
        <v>-2.1669999999999998</v>
      </c>
      <c r="P19" s="9">
        <v>-9.0519999999999996</v>
      </c>
      <c r="Q19" s="9" t="s">
        <v>917</v>
      </c>
      <c r="R19" s="9" t="s">
        <v>918</v>
      </c>
      <c r="S19">
        <v>18</v>
      </c>
      <c r="T19" t="s">
        <v>440</v>
      </c>
      <c r="U19" t="s">
        <v>444</v>
      </c>
    </row>
    <row r="20" spans="1:21" x14ac:dyDescent="0.3">
      <c r="A20" t="s">
        <v>637</v>
      </c>
      <c r="B20">
        <v>-2.4500000000000002</v>
      </c>
      <c r="C20" t="s">
        <v>919</v>
      </c>
      <c r="D20">
        <v>-2.4500000000000002</v>
      </c>
      <c r="E20" t="s">
        <v>920</v>
      </c>
      <c r="F20" t="s">
        <v>921</v>
      </c>
      <c r="G20">
        <v>0.35270000000000001</v>
      </c>
      <c r="H20">
        <v>19</v>
      </c>
      <c r="I20" t="s">
        <v>440</v>
      </c>
      <c r="J20" t="s">
        <v>441</v>
      </c>
      <c r="L20" t="s">
        <v>637</v>
      </c>
      <c r="M20" s="9">
        <v>-2.4500000000000002</v>
      </c>
      <c r="N20" s="9" t="s">
        <v>919</v>
      </c>
      <c r="O20" s="9">
        <v>-2.4500000000000002</v>
      </c>
      <c r="P20" s="9" t="s">
        <v>920</v>
      </c>
      <c r="Q20" s="9" t="s">
        <v>921</v>
      </c>
      <c r="R20" s="9">
        <v>0.35270000000000001</v>
      </c>
      <c r="S20">
        <v>19</v>
      </c>
      <c r="T20" t="s">
        <v>440</v>
      </c>
      <c r="U20" t="s">
        <v>441</v>
      </c>
    </row>
    <row r="21" spans="1:21" x14ac:dyDescent="0.3">
      <c r="A21" t="s">
        <v>464</v>
      </c>
      <c r="B21">
        <v>-2.5099999999999998</v>
      </c>
      <c r="C21" t="s">
        <v>922</v>
      </c>
      <c r="D21">
        <v>-2.5099999999999998</v>
      </c>
      <c r="E21" t="s">
        <v>923</v>
      </c>
      <c r="F21" t="s">
        <v>924</v>
      </c>
      <c r="G21" t="s">
        <v>925</v>
      </c>
      <c r="H21">
        <v>20</v>
      </c>
      <c r="I21" t="s">
        <v>440</v>
      </c>
      <c r="J21" t="s">
        <v>445</v>
      </c>
      <c r="L21" t="s">
        <v>464</v>
      </c>
      <c r="M21" s="9">
        <v>-2.5099999999999998</v>
      </c>
      <c r="N21" s="9" t="s">
        <v>922</v>
      </c>
      <c r="O21" s="9">
        <v>-2.5099999999999998</v>
      </c>
      <c r="P21" s="9" t="s">
        <v>923</v>
      </c>
      <c r="Q21" s="9" t="s">
        <v>924</v>
      </c>
      <c r="R21" s="9" t="s">
        <v>925</v>
      </c>
      <c r="S21">
        <v>20</v>
      </c>
      <c r="T21" t="s">
        <v>440</v>
      </c>
      <c r="U21" t="s">
        <v>445</v>
      </c>
    </row>
    <row r="22" spans="1:21" x14ac:dyDescent="0.3">
      <c r="A22" t="s">
        <v>465</v>
      </c>
      <c r="B22" t="s">
        <v>926</v>
      </c>
      <c r="C22" t="s">
        <v>927</v>
      </c>
      <c r="D22" t="s">
        <v>926</v>
      </c>
      <c r="E22" t="s">
        <v>928</v>
      </c>
      <c r="F22">
        <v>0.66210000000000002</v>
      </c>
      <c r="G22">
        <v>0.20899999999999999</v>
      </c>
      <c r="H22">
        <v>19</v>
      </c>
      <c r="I22" t="s">
        <v>440</v>
      </c>
      <c r="J22" t="s">
        <v>441</v>
      </c>
      <c r="L22" t="s">
        <v>465</v>
      </c>
      <c r="M22" s="9" t="s">
        <v>926</v>
      </c>
      <c r="N22" s="9" t="s">
        <v>927</v>
      </c>
      <c r="O22" s="9" t="s">
        <v>926</v>
      </c>
      <c r="P22" s="9" t="s">
        <v>928</v>
      </c>
      <c r="Q22" s="9">
        <v>0.66210000000000002</v>
      </c>
      <c r="R22" s="9">
        <v>0.20899999999999999</v>
      </c>
      <c r="S22">
        <v>19</v>
      </c>
      <c r="T22" t="s">
        <v>440</v>
      </c>
      <c r="U22" t="s">
        <v>441</v>
      </c>
    </row>
    <row r="23" spans="1:21" x14ac:dyDescent="0.3">
      <c r="A23" t="s">
        <v>466</v>
      </c>
      <c r="B23" t="s">
        <v>929</v>
      </c>
      <c r="C23" t="s">
        <v>930</v>
      </c>
      <c r="D23" t="s">
        <v>929</v>
      </c>
      <c r="E23" t="s">
        <v>931</v>
      </c>
      <c r="F23">
        <v>-2.6469999999999998</v>
      </c>
      <c r="G23">
        <v>0.21690000000000001</v>
      </c>
      <c r="H23">
        <v>19</v>
      </c>
      <c r="I23" t="s">
        <v>440</v>
      </c>
      <c r="J23" t="s">
        <v>441</v>
      </c>
      <c r="L23" t="s">
        <v>466</v>
      </c>
      <c r="M23" s="9" t="s">
        <v>929</v>
      </c>
      <c r="N23" s="9" t="s">
        <v>930</v>
      </c>
      <c r="O23" s="9" t="s">
        <v>929</v>
      </c>
      <c r="P23" s="9" t="s">
        <v>931</v>
      </c>
      <c r="Q23" s="9">
        <v>-2.6469999999999998</v>
      </c>
      <c r="R23" s="9">
        <v>0.21690000000000001</v>
      </c>
      <c r="S23">
        <v>19</v>
      </c>
      <c r="T23" t="s">
        <v>440</v>
      </c>
      <c r="U23" t="s">
        <v>441</v>
      </c>
    </row>
    <row r="24" spans="1:21" x14ac:dyDescent="0.3">
      <c r="A24" t="s">
        <v>467</v>
      </c>
      <c r="B24" t="s">
        <v>932</v>
      </c>
      <c r="C24" t="s">
        <v>933</v>
      </c>
      <c r="D24" t="s">
        <v>932</v>
      </c>
      <c r="E24" t="s">
        <v>934</v>
      </c>
      <c r="F24">
        <v>-1.4450000000000001</v>
      </c>
      <c r="G24">
        <v>0.33160000000000001</v>
      </c>
      <c r="H24">
        <v>19</v>
      </c>
      <c r="I24" t="s">
        <v>440</v>
      </c>
      <c r="J24" t="s">
        <v>441</v>
      </c>
      <c r="L24" t="s">
        <v>467</v>
      </c>
      <c r="M24" s="9" t="s">
        <v>932</v>
      </c>
      <c r="N24" s="9" t="s">
        <v>933</v>
      </c>
      <c r="O24" s="9" t="s">
        <v>932</v>
      </c>
      <c r="P24" s="9" t="s">
        <v>934</v>
      </c>
      <c r="Q24" s="9">
        <v>-1.4450000000000001</v>
      </c>
      <c r="R24" s="9">
        <v>0.33160000000000001</v>
      </c>
      <c r="S24">
        <v>19</v>
      </c>
      <c r="T24" t="s">
        <v>440</v>
      </c>
      <c r="U24" t="s">
        <v>441</v>
      </c>
    </row>
    <row r="25" spans="1:21" x14ac:dyDescent="0.3">
      <c r="A25" t="s">
        <v>468</v>
      </c>
      <c r="B25" t="s">
        <v>106</v>
      </c>
      <c r="C25" t="s">
        <v>570</v>
      </c>
      <c r="D25">
        <v>-1.611</v>
      </c>
      <c r="E25">
        <v>-5.327</v>
      </c>
      <c r="F25" t="s">
        <v>935</v>
      </c>
      <c r="G25">
        <v>0.3533</v>
      </c>
      <c r="H25">
        <v>19</v>
      </c>
      <c r="I25" t="s">
        <v>440</v>
      </c>
      <c r="J25" t="s">
        <v>441</v>
      </c>
      <c r="L25" t="s">
        <v>468</v>
      </c>
      <c r="M25" s="9" t="s">
        <v>106</v>
      </c>
      <c r="N25" s="9" t="s">
        <v>570</v>
      </c>
      <c r="O25" s="9">
        <v>-1.611</v>
      </c>
      <c r="P25" s="9">
        <v>-5.327</v>
      </c>
      <c r="Q25" s="9" t="s">
        <v>935</v>
      </c>
      <c r="R25" s="9">
        <v>0.3533</v>
      </c>
      <c r="S25">
        <v>19</v>
      </c>
      <c r="T25" t="s">
        <v>440</v>
      </c>
      <c r="U25" t="s">
        <v>441</v>
      </c>
    </row>
    <row r="26" spans="1:21" x14ac:dyDescent="0.3">
      <c r="A26" t="s">
        <v>469</v>
      </c>
      <c r="B26" t="s">
        <v>111</v>
      </c>
      <c r="C26" t="s">
        <v>936</v>
      </c>
      <c r="D26" t="s">
        <v>111</v>
      </c>
      <c r="E26" t="s">
        <v>937</v>
      </c>
      <c r="F26" t="s">
        <v>938</v>
      </c>
      <c r="G26">
        <v>0.11119999999999999</v>
      </c>
      <c r="H26">
        <v>19</v>
      </c>
      <c r="I26" t="s">
        <v>440</v>
      </c>
      <c r="J26" t="s">
        <v>441</v>
      </c>
      <c r="L26" t="s">
        <v>469</v>
      </c>
      <c r="M26" s="9" t="s">
        <v>111</v>
      </c>
      <c r="N26" s="9" t="s">
        <v>936</v>
      </c>
      <c r="O26" s="9" t="s">
        <v>111</v>
      </c>
      <c r="P26" s="9" t="s">
        <v>937</v>
      </c>
      <c r="Q26" s="9" t="s">
        <v>938</v>
      </c>
      <c r="R26" s="9">
        <v>0.11119999999999999</v>
      </c>
      <c r="S26">
        <v>19</v>
      </c>
      <c r="T26" t="s">
        <v>440</v>
      </c>
      <c r="U26" t="s">
        <v>441</v>
      </c>
    </row>
    <row r="27" spans="1:21" x14ac:dyDescent="0.3">
      <c r="A27" t="s">
        <v>470</v>
      </c>
      <c r="B27">
        <v>-1.2709999999999999</v>
      </c>
      <c r="C27">
        <v>-1.306</v>
      </c>
      <c r="D27">
        <v>-1.2709999999999999</v>
      </c>
      <c r="E27">
        <v>-3.7250000000000001</v>
      </c>
      <c r="F27" t="s">
        <v>939</v>
      </c>
      <c r="G27" t="s">
        <v>940</v>
      </c>
      <c r="H27">
        <v>19</v>
      </c>
      <c r="I27" t="s">
        <v>440</v>
      </c>
      <c r="J27" t="s">
        <v>441</v>
      </c>
      <c r="L27" t="s">
        <v>470</v>
      </c>
      <c r="M27" s="9">
        <v>-1.2709999999999999</v>
      </c>
      <c r="N27" s="9">
        <v>-1.306</v>
      </c>
      <c r="O27" s="9">
        <v>-1.2709999999999999</v>
      </c>
      <c r="P27" s="9">
        <v>-3.7250000000000001</v>
      </c>
      <c r="Q27" s="9" t="s">
        <v>939</v>
      </c>
      <c r="R27" s="9" t="s">
        <v>940</v>
      </c>
      <c r="S27">
        <v>19</v>
      </c>
      <c r="T27" t="s">
        <v>440</v>
      </c>
      <c r="U27" t="s">
        <v>441</v>
      </c>
    </row>
    <row r="28" spans="1:21" x14ac:dyDescent="0.3">
      <c r="A28" t="s">
        <v>471</v>
      </c>
      <c r="B28" t="s">
        <v>941</v>
      </c>
      <c r="C28" t="s">
        <v>942</v>
      </c>
      <c r="D28">
        <v>-2.3319999999999999</v>
      </c>
      <c r="E28" t="s">
        <v>943</v>
      </c>
      <c r="F28">
        <v>-0.75590000000000002</v>
      </c>
      <c r="G28">
        <v>0.15529999999999999</v>
      </c>
      <c r="H28">
        <v>19</v>
      </c>
      <c r="I28" t="s">
        <v>440</v>
      </c>
      <c r="J28" t="s">
        <v>441</v>
      </c>
      <c r="L28" t="s">
        <v>471</v>
      </c>
      <c r="M28" s="9" t="s">
        <v>941</v>
      </c>
      <c r="N28" s="9" t="s">
        <v>942</v>
      </c>
      <c r="O28" s="9">
        <v>-2.3319999999999999</v>
      </c>
      <c r="P28" s="9" t="s">
        <v>943</v>
      </c>
      <c r="Q28" s="9">
        <v>-0.75590000000000002</v>
      </c>
      <c r="R28" s="9">
        <v>0.15529999999999999</v>
      </c>
      <c r="S28">
        <v>19</v>
      </c>
      <c r="T28" t="s">
        <v>440</v>
      </c>
      <c r="U28" t="s">
        <v>441</v>
      </c>
    </row>
    <row r="29" spans="1:21" x14ac:dyDescent="0.3">
      <c r="A29" t="s">
        <v>472</v>
      </c>
      <c r="B29" t="s">
        <v>944</v>
      </c>
      <c r="C29">
        <v>-1.2350000000000001</v>
      </c>
      <c r="D29" t="s">
        <v>945</v>
      </c>
      <c r="E29">
        <v>-8.8119999999999994</v>
      </c>
      <c r="F29">
        <v>-1.3480000000000001</v>
      </c>
      <c r="G29" t="s">
        <v>946</v>
      </c>
      <c r="H29">
        <v>19</v>
      </c>
      <c r="I29" t="s">
        <v>440</v>
      </c>
      <c r="J29" t="s">
        <v>441</v>
      </c>
      <c r="L29" t="s">
        <v>472</v>
      </c>
      <c r="M29" s="9" t="s">
        <v>944</v>
      </c>
      <c r="N29" s="9">
        <v>-1.2350000000000001</v>
      </c>
      <c r="O29" s="9" t="s">
        <v>945</v>
      </c>
      <c r="P29" s="9">
        <v>-8.8119999999999994</v>
      </c>
      <c r="Q29" s="9">
        <v>-1.3480000000000001</v>
      </c>
      <c r="R29" s="9" t="s">
        <v>946</v>
      </c>
      <c r="S29">
        <v>19</v>
      </c>
      <c r="T29" t="s">
        <v>440</v>
      </c>
      <c r="U29" t="s">
        <v>441</v>
      </c>
    </row>
    <row r="30" spans="1:21" x14ac:dyDescent="0.3">
      <c r="A30" t="s">
        <v>473</v>
      </c>
      <c r="B30">
        <v>-2.605</v>
      </c>
      <c r="C30" t="s">
        <v>947</v>
      </c>
      <c r="D30">
        <v>-2.605</v>
      </c>
      <c r="E30">
        <v>-9.8079999999999998</v>
      </c>
      <c r="F30" t="s">
        <v>948</v>
      </c>
      <c r="G30" t="s">
        <v>949</v>
      </c>
      <c r="H30">
        <v>19</v>
      </c>
      <c r="I30" t="s">
        <v>440</v>
      </c>
      <c r="J30" t="s">
        <v>441</v>
      </c>
      <c r="L30" t="s">
        <v>473</v>
      </c>
      <c r="M30" s="9">
        <v>-2.605</v>
      </c>
      <c r="N30" s="9" t="s">
        <v>947</v>
      </c>
      <c r="O30" s="9">
        <v>-2.605</v>
      </c>
      <c r="P30" s="9">
        <v>-9.8079999999999998</v>
      </c>
      <c r="Q30" s="9" t="s">
        <v>948</v>
      </c>
      <c r="R30" s="9" t="s">
        <v>949</v>
      </c>
      <c r="S30">
        <v>19</v>
      </c>
      <c r="T30" t="s">
        <v>440</v>
      </c>
      <c r="U30" t="s">
        <v>441</v>
      </c>
    </row>
    <row r="31" spans="1:21" x14ac:dyDescent="0.3">
      <c r="A31" t="s">
        <v>474</v>
      </c>
      <c r="B31" t="s">
        <v>950</v>
      </c>
      <c r="C31" t="s">
        <v>951</v>
      </c>
      <c r="D31" t="s">
        <v>952</v>
      </c>
      <c r="E31" t="s">
        <v>953</v>
      </c>
      <c r="F31" t="s">
        <v>954</v>
      </c>
      <c r="G31">
        <v>0.1961</v>
      </c>
      <c r="H31">
        <v>19</v>
      </c>
      <c r="I31" t="s">
        <v>440</v>
      </c>
      <c r="J31" t="s">
        <v>441</v>
      </c>
      <c r="L31" t="s">
        <v>474</v>
      </c>
      <c r="M31" s="9" t="s">
        <v>950</v>
      </c>
      <c r="N31" s="9" t="s">
        <v>951</v>
      </c>
      <c r="O31" s="9" t="s">
        <v>952</v>
      </c>
      <c r="P31" s="9" t="s">
        <v>953</v>
      </c>
      <c r="Q31" s="9" t="s">
        <v>954</v>
      </c>
      <c r="R31" s="9">
        <v>0.1961</v>
      </c>
      <c r="S31">
        <v>19</v>
      </c>
      <c r="T31" t="s">
        <v>440</v>
      </c>
      <c r="U31" t="s">
        <v>441</v>
      </c>
    </row>
    <row r="32" spans="1:21" x14ac:dyDescent="0.3">
      <c r="A32" t="s">
        <v>475</v>
      </c>
      <c r="B32" t="s">
        <v>955</v>
      </c>
      <c r="C32" t="s">
        <v>956</v>
      </c>
      <c r="D32" t="s">
        <v>955</v>
      </c>
      <c r="E32" t="s">
        <v>957</v>
      </c>
      <c r="F32">
        <v>0.78029999999999999</v>
      </c>
      <c r="G32">
        <v>7.9810000000000006E-2</v>
      </c>
      <c r="H32">
        <v>19</v>
      </c>
      <c r="I32" t="s">
        <v>440</v>
      </c>
      <c r="J32" t="s">
        <v>441</v>
      </c>
      <c r="L32" t="s">
        <v>475</v>
      </c>
      <c r="M32" s="9" t="s">
        <v>955</v>
      </c>
      <c r="N32" s="9" t="s">
        <v>956</v>
      </c>
      <c r="O32" s="9" t="s">
        <v>955</v>
      </c>
      <c r="P32" s="9" t="s">
        <v>957</v>
      </c>
      <c r="Q32" s="9">
        <v>0.78029999999999999</v>
      </c>
      <c r="R32" s="9">
        <v>7.9810000000000006E-2</v>
      </c>
      <c r="S32">
        <v>19</v>
      </c>
      <c r="T32" t="s">
        <v>440</v>
      </c>
      <c r="U32" t="s">
        <v>441</v>
      </c>
    </row>
    <row r="33" spans="1:21" x14ac:dyDescent="0.3">
      <c r="A33" t="s">
        <v>476</v>
      </c>
      <c r="B33" t="s">
        <v>958</v>
      </c>
      <c r="C33">
        <v>-1.546</v>
      </c>
      <c r="D33">
        <v>-1.5069999999999999</v>
      </c>
      <c r="E33">
        <v>-4.5</v>
      </c>
      <c r="F33">
        <v>-2.024</v>
      </c>
      <c r="G33" t="s">
        <v>959</v>
      </c>
      <c r="H33">
        <v>19</v>
      </c>
      <c r="I33" t="s">
        <v>440</v>
      </c>
      <c r="J33" t="s">
        <v>441</v>
      </c>
      <c r="L33" t="s">
        <v>476</v>
      </c>
      <c r="M33" s="9" t="s">
        <v>958</v>
      </c>
      <c r="N33" s="9">
        <v>-1.546</v>
      </c>
      <c r="O33" s="9">
        <v>-1.5069999999999999</v>
      </c>
      <c r="P33" s="9">
        <v>-4.5</v>
      </c>
      <c r="Q33" s="9">
        <v>-2.024</v>
      </c>
      <c r="R33" s="9" t="s">
        <v>959</v>
      </c>
      <c r="S33">
        <v>19</v>
      </c>
      <c r="T33" t="s">
        <v>440</v>
      </c>
      <c r="U33" t="s">
        <v>441</v>
      </c>
    </row>
    <row r="34" spans="1:21" x14ac:dyDescent="0.3">
      <c r="A34" t="s">
        <v>477</v>
      </c>
      <c r="B34">
        <v>-1.996</v>
      </c>
      <c r="C34">
        <v>-1.694</v>
      </c>
      <c r="D34">
        <v>-1.996</v>
      </c>
      <c r="E34">
        <v>-5.8250000000000002</v>
      </c>
      <c r="F34" t="s">
        <v>960</v>
      </c>
      <c r="G34" t="s">
        <v>961</v>
      </c>
      <c r="H34">
        <v>20</v>
      </c>
      <c r="I34" t="s">
        <v>440</v>
      </c>
      <c r="J34" t="s">
        <v>445</v>
      </c>
      <c r="L34" t="s">
        <v>477</v>
      </c>
      <c r="M34" s="9">
        <v>-1.996</v>
      </c>
      <c r="N34" s="9">
        <v>-1.694</v>
      </c>
      <c r="O34" s="9">
        <v>-1.996</v>
      </c>
      <c r="P34" s="9">
        <v>-5.8250000000000002</v>
      </c>
      <c r="Q34" s="9" t="s">
        <v>960</v>
      </c>
      <c r="R34" s="9" t="s">
        <v>961</v>
      </c>
      <c r="S34">
        <v>20</v>
      </c>
      <c r="T34" t="s">
        <v>440</v>
      </c>
      <c r="U34" t="s">
        <v>445</v>
      </c>
    </row>
    <row r="35" spans="1:21" x14ac:dyDescent="0.3">
      <c r="A35" t="s">
        <v>962</v>
      </c>
      <c r="B35">
        <v>-1.778</v>
      </c>
      <c r="C35">
        <v>-1.841</v>
      </c>
      <c r="D35">
        <v>-1.3460000000000001</v>
      </c>
      <c r="E35">
        <v>-3.976</v>
      </c>
      <c r="F35" t="s">
        <v>963</v>
      </c>
      <c r="G35">
        <v>0.30620000000000003</v>
      </c>
      <c r="H35">
        <v>19</v>
      </c>
      <c r="I35" t="s">
        <v>440</v>
      </c>
      <c r="J35" t="s">
        <v>441</v>
      </c>
      <c r="L35" t="s">
        <v>962</v>
      </c>
      <c r="M35" s="9">
        <v>-1.778</v>
      </c>
      <c r="N35" s="9">
        <v>-1.841</v>
      </c>
      <c r="O35" s="9">
        <v>-1.3460000000000001</v>
      </c>
      <c r="P35" s="9">
        <v>-3.976</v>
      </c>
      <c r="Q35" s="9" t="s">
        <v>963</v>
      </c>
      <c r="R35" s="9">
        <v>0.30620000000000003</v>
      </c>
      <c r="S35">
        <v>19</v>
      </c>
      <c r="T35" t="s">
        <v>440</v>
      </c>
      <c r="U35" t="s">
        <v>441</v>
      </c>
    </row>
    <row r="36" spans="1:21" x14ac:dyDescent="0.3">
      <c r="A36" t="s">
        <v>724</v>
      </c>
      <c r="B36" t="s">
        <v>876</v>
      </c>
      <c r="C36" t="s">
        <v>876</v>
      </c>
      <c r="D36" t="s">
        <v>876</v>
      </c>
      <c r="E36" t="s">
        <v>876</v>
      </c>
      <c r="F36" t="s">
        <v>876</v>
      </c>
      <c r="G36" t="s">
        <v>876</v>
      </c>
      <c r="H36">
        <v>0</v>
      </c>
      <c r="I36" t="s">
        <v>440</v>
      </c>
      <c r="J36" t="s">
        <v>443</v>
      </c>
      <c r="L36" t="s">
        <v>724</v>
      </c>
      <c r="M36" s="9" t="s">
        <v>876</v>
      </c>
      <c r="N36" s="9" t="s">
        <v>876</v>
      </c>
      <c r="O36" s="9" t="s">
        <v>876</v>
      </c>
      <c r="P36" s="9" t="s">
        <v>876</v>
      </c>
      <c r="Q36" s="9" t="s">
        <v>876</v>
      </c>
      <c r="R36" s="9" t="s">
        <v>876</v>
      </c>
      <c r="S36">
        <v>0</v>
      </c>
      <c r="T36" t="s">
        <v>440</v>
      </c>
      <c r="U36" t="s">
        <v>443</v>
      </c>
    </row>
    <row r="37" spans="1:21" x14ac:dyDescent="0.3">
      <c r="A37" t="s">
        <v>479</v>
      </c>
      <c r="B37">
        <v>-2.351</v>
      </c>
      <c r="C37">
        <v>-1.0840000000000001</v>
      </c>
      <c r="D37" t="s">
        <v>964</v>
      </c>
      <c r="E37">
        <v>-9.0050000000000008</v>
      </c>
      <c r="F37" t="s">
        <v>965</v>
      </c>
      <c r="G37" t="s">
        <v>966</v>
      </c>
      <c r="H37">
        <v>19</v>
      </c>
      <c r="I37" t="s">
        <v>440</v>
      </c>
      <c r="J37" t="s">
        <v>441</v>
      </c>
      <c r="L37" t="s">
        <v>479</v>
      </c>
      <c r="M37" s="9">
        <v>-2.351</v>
      </c>
      <c r="N37" s="9">
        <v>-1.0840000000000001</v>
      </c>
      <c r="O37" s="9" t="s">
        <v>964</v>
      </c>
      <c r="P37" s="9">
        <v>-9.0050000000000008</v>
      </c>
      <c r="Q37" s="9" t="s">
        <v>965</v>
      </c>
      <c r="R37" s="9" t="s">
        <v>966</v>
      </c>
      <c r="S37">
        <v>19</v>
      </c>
      <c r="T37" t="s">
        <v>440</v>
      </c>
      <c r="U37" t="s">
        <v>441</v>
      </c>
    </row>
    <row r="38" spans="1:21" x14ac:dyDescent="0.3">
      <c r="A38" t="s">
        <v>480</v>
      </c>
      <c r="B38" t="s">
        <v>653</v>
      </c>
      <c r="C38" t="s">
        <v>967</v>
      </c>
      <c r="D38">
        <v>-1.643</v>
      </c>
      <c r="E38">
        <v>-3.7589999999999999</v>
      </c>
      <c r="F38">
        <v>-1.8069999999999999</v>
      </c>
      <c r="G38" t="s">
        <v>968</v>
      </c>
      <c r="H38">
        <v>19</v>
      </c>
      <c r="I38" t="s">
        <v>440</v>
      </c>
      <c r="J38" t="s">
        <v>441</v>
      </c>
      <c r="L38" t="s">
        <v>480</v>
      </c>
      <c r="M38" s="9" t="s">
        <v>653</v>
      </c>
      <c r="N38" s="9" t="s">
        <v>967</v>
      </c>
      <c r="O38" s="9">
        <v>-1.643</v>
      </c>
      <c r="P38" s="9">
        <v>-3.7589999999999999</v>
      </c>
      <c r="Q38" s="9">
        <v>-1.8069999999999999</v>
      </c>
      <c r="R38" s="9" t="s">
        <v>968</v>
      </c>
      <c r="S38">
        <v>19</v>
      </c>
      <c r="T38" t="s">
        <v>440</v>
      </c>
      <c r="U38" t="s">
        <v>441</v>
      </c>
    </row>
    <row r="39" spans="1:21" x14ac:dyDescent="0.3">
      <c r="A39" t="s">
        <v>481</v>
      </c>
      <c r="B39" t="s">
        <v>969</v>
      </c>
      <c r="C39">
        <v>-1.595</v>
      </c>
      <c r="D39" t="s">
        <v>970</v>
      </c>
      <c r="E39" t="s">
        <v>971</v>
      </c>
      <c r="F39">
        <v>1.4359999999999999</v>
      </c>
      <c r="G39">
        <v>9.6089999999999995E-2</v>
      </c>
      <c r="H39">
        <v>19</v>
      </c>
      <c r="I39" t="s">
        <v>440</v>
      </c>
      <c r="J39" t="s">
        <v>441</v>
      </c>
      <c r="L39" t="s">
        <v>481</v>
      </c>
      <c r="M39" s="9" t="s">
        <v>969</v>
      </c>
      <c r="N39" s="9">
        <v>-1.595</v>
      </c>
      <c r="O39" s="9" t="s">
        <v>970</v>
      </c>
      <c r="P39" s="9" t="s">
        <v>971</v>
      </c>
      <c r="Q39" s="9">
        <v>1.4359999999999999</v>
      </c>
      <c r="R39" s="9">
        <v>9.6089999999999995E-2</v>
      </c>
      <c r="S39">
        <v>19</v>
      </c>
      <c r="T39" t="s">
        <v>440</v>
      </c>
      <c r="U39" t="s">
        <v>441</v>
      </c>
    </row>
    <row r="40" spans="1:21" x14ac:dyDescent="0.3">
      <c r="A40" t="s">
        <v>972</v>
      </c>
      <c r="B40" t="s">
        <v>973</v>
      </c>
      <c r="C40" t="s">
        <v>137</v>
      </c>
      <c r="D40" t="s">
        <v>973</v>
      </c>
      <c r="E40" t="s">
        <v>974</v>
      </c>
      <c r="F40" t="s">
        <v>975</v>
      </c>
      <c r="G40">
        <v>0.2122</v>
      </c>
      <c r="H40">
        <v>18</v>
      </c>
      <c r="I40" t="s">
        <v>440</v>
      </c>
      <c r="J40" t="s">
        <v>444</v>
      </c>
      <c r="L40" t="s">
        <v>972</v>
      </c>
      <c r="M40" s="9" t="s">
        <v>973</v>
      </c>
      <c r="N40" s="9" t="s">
        <v>137</v>
      </c>
      <c r="O40" s="9" t="s">
        <v>973</v>
      </c>
      <c r="P40" s="9" t="s">
        <v>974</v>
      </c>
      <c r="Q40" s="9" t="s">
        <v>975</v>
      </c>
      <c r="R40" s="9">
        <v>0.2122</v>
      </c>
      <c r="S40">
        <v>18</v>
      </c>
      <c r="T40" t="s">
        <v>440</v>
      </c>
      <c r="U40" t="s">
        <v>444</v>
      </c>
    </row>
    <row r="41" spans="1:21" x14ac:dyDescent="0.3">
      <c r="A41" t="s">
        <v>557</v>
      </c>
      <c r="B41">
        <v>-2.1339999999999999</v>
      </c>
      <c r="C41">
        <v>-1.9870000000000001</v>
      </c>
      <c r="D41">
        <v>-2.1339999999999999</v>
      </c>
      <c r="E41">
        <v>-6.7380000000000004</v>
      </c>
      <c r="F41">
        <v>-1.855</v>
      </c>
      <c r="G41" t="s">
        <v>976</v>
      </c>
      <c r="H41">
        <v>18</v>
      </c>
      <c r="I41" t="s">
        <v>440</v>
      </c>
      <c r="J41" t="s">
        <v>444</v>
      </c>
      <c r="L41" t="s">
        <v>557</v>
      </c>
      <c r="M41" s="9">
        <v>-2.1339999999999999</v>
      </c>
      <c r="N41" s="9">
        <v>-1.9870000000000001</v>
      </c>
      <c r="O41" s="9">
        <v>-2.1339999999999999</v>
      </c>
      <c r="P41" s="9">
        <v>-6.7380000000000004</v>
      </c>
      <c r="Q41" s="9">
        <v>-1.855</v>
      </c>
      <c r="R41" s="9" t="s">
        <v>976</v>
      </c>
      <c r="S41">
        <v>18</v>
      </c>
      <c r="T41" t="s">
        <v>440</v>
      </c>
      <c r="U41" t="s">
        <v>444</v>
      </c>
    </row>
    <row r="42" spans="1:21" x14ac:dyDescent="0.3">
      <c r="A42" t="s">
        <v>482</v>
      </c>
      <c r="B42" t="s">
        <v>977</v>
      </c>
      <c r="C42" t="s">
        <v>978</v>
      </c>
      <c r="D42" t="s">
        <v>977</v>
      </c>
      <c r="E42" t="s">
        <v>979</v>
      </c>
      <c r="F42" t="s">
        <v>980</v>
      </c>
      <c r="G42">
        <v>0.30420000000000003</v>
      </c>
      <c r="H42">
        <v>19</v>
      </c>
      <c r="I42" t="s">
        <v>440</v>
      </c>
      <c r="J42" t="s">
        <v>441</v>
      </c>
      <c r="L42" t="s">
        <v>482</v>
      </c>
      <c r="M42" s="9" t="s">
        <v>977</v>
      </c>
      <c r="N42" s="9" t="s">
        <v>978</v>
      </c>
      <c r="O42" s="9" t="s">
        <v>977</v>
      </c>
      <c r="P42" s="9" t="s">
        <v>979</v>
      </c>
      <c r="Q42" s="9" t="s">
        <v>980</v>
      </c>
      <c r="R42" s="9">
        <v>0.30420000000000003</v>
      </c>
      <c r="S42">
        <v>19</v>
      </c>
      <c r="T42" t="s">
        <v>440</v>
      </c>
      <c r="U42" t="s">
        <v>441</v>
      </c>
    </row>
    <row r="43" spans="1:21" x14ac:dyDescent="0.3">
      <c r="A43" t="s">
        <v>558</v>
      </c>
      <c r="B43" t="s">
        <v>981</v>
      </c>
      <c r="C43" t="s">
        <v>982</v>
      </c>
      <c r="D43" t="s">
        <v>981</v>
      </c>
      <c r="E43" t="s">
        <v>983</v>
      </c>
      <c r="F43">
        <v>-0.1308</v>
      </c>
      <c r="G43">
        <v>0.23300000000000001</v>
      </c>
      <c r="H43">
        <v>18</v>
      </c>
      <c r="I43" t="s">
        <v>440</v>
      </c>
      <c r="J43" t="s">
        <v>444</v>
      </c>
      <c r="L43" t="s">
        <v>558</v>
      </c>
      <c r="M43" s="9" t="s">
        <v>981</v>
      </c>
      <c r="N43" s="9" t="s">
        <v>982</v>
      </c>
      <c r="O43" s="9" t="s">
        <v>981</v>
      </c>
      <c r="P43" s="9" t="s">
        <v>983</v>
      </c>
      <c r="Q43" s="9">
        <v>-0.1308</v>
      </c>
      <c r="R43" s="9">
        <v>0.23300000000000001</v>
      </c>
      <c r="S43">
        <v>18</v>
      </c>
      <c r="T43" t="s">
        <v>440</v>
      </c>
      <c r="U43" t="s">
        <v>444</v>
      </c>
    </row>
    <row r="44" spans="1:21" x14ac:dyDescent="0.3">
      <c r="A44" t="s">
        <v>483</v>
      </c>
      <c r="B44" t="s">
        <v>984</v>
      </c>
      <c r="C44" t="s">
        <v>985</v>
      </c>
      <c r="D44" t="s">
        <v>986</v>
      </c>
      <c r="E44" t="s">
        <v>987</v>
      </c>
      <c r="F44" t="s">
        <v>988</v>
      </c>
      <c r="G44">
        <v>0.28799999999999998</v>
      </c>
      <c r="H44">
        <v>19</v>
      </c>
      <c r="I44" t="s">
        <v>440</v>
      </c>
      <c r="J44" t="s">
        <v>441</v>
      </c>
      <c r="L44" t="s">
        <v>483</v>
      </c>
      <c r="M44" s="9" t="s">
        <v>984</v>
      </c>
      <c r="N44" s="9" t="s">
        <v>985</v>
      </c>
      <c r="O44" s="9" t="s">
        <v>986</v>
      </c>
      <c r="P44" s="9" t="s">
        <v>987</v>
      </c>
      <c r="Q44" s="9" t="s">
        <v>988</v>
      </c>
      <c r="R44" s="9">
        <v>0.28799999999999998</v>
      </c>
      <c r="S44">
        <v>19</v>
      </c>
      <c r="T44" t="s">
        <v>440</v>
      </c>
      <c r="U44" t="s">
        <v>441</v>
      </c>
    </row>
    <row r="45" spans="1:21" x14ac:dyDescent="0.3">
      <c r="A45" t="s">
        <v>766</v>
      </c>
      <c r="B45">
        <v>-2.6</v>
      </c>
      <c r="C45">
        <v>-1.89</v>
      </c>
      <c r="D45">
        <v>-2.6</v>
      </c>
      <c r="E45">
        <v>-5.9379999999999997</v>
      </c>
      <c r="F45">
        <v>-1.4490000000000001</v>
      </c>
      <c r="G45" t="s">
        <v>989</v>
      </c>
      <c r="H45">
        <v>19</v>
      </c>
      <c r="I45" t="s">
        <v>440</v>
      </c>
      <c r="J45" t="s">
        <v>441</v>
      </c>
      <c r="L45" t="s">
        <v>766</v>
      </c>
      <c r="M45" s="9">
        <v>-2.6</v>
      </c>
      <c r="N45" s="9">
        <v>-1.89</v>
      </c>
      <c r="O45" s="9">
        <v>-2.6</v>
      </c>
      <c r="P45" s="9">
        <v>-5.9379999999999997</v>
      </c>
      <c r="Q45" s="9">
        <v>-1.4490000000000001</v>
      </c>
      <c r="R45" s="9" t="s">
        <v>989</v>
      </c>
      <c r="S45">
        <v>19</v>
      </c>
      <c r="T45" t="s">
        <v>440</v>
      </c>
      <c r="U45" t="s">
        <v>441</v>
      </c>
    </row>
    <row r="46" spans="1:21" x14ac:dyDescent="0.3">
      <c r="A46" t="s">
        <v>485</v>
      </c>
      <c r="B46">
        <v>-2.173</v>
      </c>
      <c r="C46">
        <v>-1.7010000000000001</v>
      </c>
      <c r="D46">
        <v>-2.173</v>
      </c>
      <c r="E46">
        <v>-4.9539999999999997</v>
      </c>
      <c r="F46">
        <v>-1.266</v>
      </c>
      <c r="G46" t="s">
        <v>990</v>
      </c>
      <c r="H46">
        <v>19</v>
      </c>
      <c r="I46" t="s">
        <v>440</v>
      </c>
      <c r="J46" t="s">
        <v>441</v>
      </c>
      <c r="L46" t="s">
        <v>485</v>
      </c>
      <c r="M46" s="9">
        <v>-2.173</v>
      </c>
      <c r="N46" s="9">
        <v>-1.7010000000000001</v>
      </c>
      <c r="O46" s="9">
        <v>-2.173</v>
      </c>
      <c r="P46" s="9">
        <v>-4.9539999999999997</v>
      </c>
      <c r="Q46" s="9">
        <v>-1.266</v>
      </c>
      <c r="R46" s="9" t="s">
        <v>990</v>
      </c>
      <c r="S46">
        <v>19</v>
      </c>
      <c r="T46" t="s">
        <v>440</v>
      </c>
      <c r="U46" t="s">
        <v>441</v>
      </c>
    </row>
    <row r="47" spans="1:21" x14ac:dyDescent="0.3">
      <c r="A47" t="s">
        <v>486</v>
      </c>
      <c r="B47" t="s">
        <v>876</v>
      </c>
      <c r="C47" t="s">
        <v>876</v>
      </c>
      <c r="D47" t="s">
        <v>876</v>
      </c>
      <c r="E47" t="s">
        <v>876</v>
      </c>
      <c r="F47" t="s">
        <v>876</v>
      </c>
      <c r="G47" t="s">
        <v>876</v>
      </c>
      <c r="H47">
        <v>0</v>
      </c>
      <c r="I47" t="s">
        <v>440</v>
      </c>
      <c r="J47" t="s">
        <v>446</v>
      </c>
      <c r="L47" t="s">
        <v>486</v>
      </c>
      <c r="M47" s="9" t="s">
        <v>876</v>
      </c>
      <c r="N47" s="9" t="s">
        <v>876</v>
      </c>
      <c r="O47" s="9" t="s">
        <v>876</v>
      </c>
      <c r="P47" s="9" t="s">
        <v>876</v>
      </c>
      <c r="Q47" s="9" t="s">
        <v>876</v>
      </c>
      <c r="R47" s="9" t="s">
        <v>876</v>
      </c>
      <c r="S47">
        <v>0</v>
      </c>
      <c r="T47" t="s">
        <v>440</v>
      </c>
      <c r="U47" t="s">
        <v>446</v>
      </c>
    </row>
    <row r="48" spans="1:21" x14ac:dyDescent="0.3">
      <c r="A48" t="s">
        <v>487</v>
      </c>
      <c r="B48" t="s">
        <v>991</v>
      </c>
      <c r="C48" t="s">
        <v>992</v>
      </c>
      <c r="D48">
        <v>-2.1749999999999998</v>
      </c>
      <c r="E48">
        <v>-7.25</v>
      </c>
      <c r="F48">
        <v>-1.74</v>
      </c>
      <c r="G48">
        <v>0.251</v>
      </c>
      <c r="H48">
        <v>19</v>
      </c>
      <c r="I48" t="s">
        <v>440</v>
      </c>
      <c r="J48" t="s">
        <v>441</v>
      </c>
      <c r="L48" t="s">
        <v>487</v>
      </c>
      <c r="M48" s="9" t="s">
        <v>991</v>
      </c>
      <c r="N48" s="9" t="s">
        <v>992</v>
      </c>
      <c r="O48" s="9">
        <v>-2.1749999999999998</v>
      </c>
      <c r="P48" s="9">
        <v>-7.25</v>
      </c>
      <c r="Q48" s="9">
        <v>-1.74</v>
      </c>
      <c r="R48" s="9">
        <v>0.251</v>
      </c>
      <c r="S48">
        <v>19</v>
      </c>
      <c r="T48" t="s">
        <v>440</v>
      </c>
      <c r="U48" t="s">
        <v>441</v>
      </c>
    </row>
    <row r="49" spans="1:21" x14ac:dyDescent="0.3">
      <c r="A49" t="s">
        <v>488</v>
      </c>
      <c r="B49">
        <v>-1.7410000000000001</v>
      </c>
      <c r="C49">
        <v>-1.583</v>
      </c>
      <c r="D49">
        <v>-1.7410000000000001</v>
      </c>
      <c r="E49">
        <v>-5.0599999999999996</v>
      </c>
      <c r="F49" t="s">
        <v>993</v>
      </c>
      <c r="G49" t="s">
        <v>994</v>
      </c>
      <c r="H49">
        <v>19</v>
      </c>
      <c r="I49" t="s">
        <v>440</v>
      </c>
      <c r="J49" t="s">
        <v>441</v>
      </c>
      <c r="L49" t="s">
        <v>488</v>
      </c>
      <c r="M49" s="9">
        <v>-1.7410000000000001</v>
      </c>
      <c r="N49" s="9">
        <v>-1.583</v>
      </c>
      <c r="O49" s="9">
        <v>-1.7410000000000001</v>
      </c>
      <c r="P49" s="9">
        <v>-5.0599999999999996</v>
      </c>
      <c r="Q49" s="9" t="s">
        <v>993</v>
      </c>
      <c r="R49" s="9" t="s">
        <v>994</v>
      </c>
      <c r="S49">
        <v>19</v>
      </c>
      <c r="T49" t="s">
        <v>440</v>
      </c>
      <c r="U49" t="s">
        <v>441</v>
      </c>
    </row>
    <row r="50" spans="1:21" x14ac:dyDescent="0.3">
      <c r="A50" t="s">
        <v>489</v>
      </c>
      <c r="B50">
        <v>-1.103</v>
      </c>
      <c r="C50">
        <v>-1.093</v>
      </c>
      <c r="D50">
        <v>-1.103</v>
      </c>
      <c r="E50">
        <v>-4.0419999999999998</v>
      </c>
      <c r="F50" t="s">
        <v>995</v>
      </c>
      <c r="G50" t="s">
        <v>996</v>
      </c>
      <c r="H50">
        <v>19</v>
      </c>
      <c r="I50" t="s">
        <v>440</v>
      </c>
      <c r="J50" t="s">
        <v>441</v>
      </c>
      <c r="L50" t="s">
        <v>489</v>
      </c>
      <c r="M50" s="9">
        <v>-1.103</v>
      </c>
      <c r="N50" s="9">
        <v>-1.093</v>
      </c>
      <c r="O50" s="9">
        <v>-1.103</v>
      </c>
      <c r="P50" s="9">
        <v>-4.0419999999999998</v>
      </c>
      <c r="Q50" s="9" t="s">
        <v>995</v>
      </c>
      <c r="R50" s="9" t="s">
        <v>996</v>
      </c>
      <c r="S50">
        <v>19</v>
      </c>
      <c r="T50" t="s">
        <v>440</v>
      </c>
      <c r="U50" t="s">
        <v>441</v>
      </c>
    </row>
    <row r="51" spans="1:21" x14ac:dyDescent="0.3">
      <c r="A51" t="s">
        <v>804</v>
      </c>
      <c r="B51" t="s">
        <v>876</v>
      </c>
      <c r="C51" t="s">
        <v>876</v>
      </c>
      <c r="D51" t="s">
        <v>876</v>
      </c>
      <c r="E51" t="s">
        <v>876</v>
      </c>
      <c r="F51" t="s">
        <v>876</v>
      </c>
      <c r="G51" t="s">
        <v>876</v>
      </c>
      <c r="H51">
        <v>0</v>
      </c>
      <c r="I51" t="s">
        <v>440</v>
      </c>
      <c r="J51" t="s">
        <v>447</v>
      </c>
      <c r="L51" t="s">
        <v>804</v>
      </c>
      <c r="M51" s="9" t="s">
        <v>876</v>
      </c>
      <c r="N51" s="9" t="s">
        <v>876</v>
      </c>
      <c r="O51" s="9" t="s">
        <v>876</v>
      </c>
      <c r="P51" s="9" t="s">
        <v>876</v>
      </c>
      <c r="Q51" s="9" t="s">
        <v>876</v>
      </c>
      <c r="R51" s="9" t="s">
        <v>876</v>
      </c>
      <c r="S51">
        <v>0</v>
      </c>
      <c r="T51" t="s">
        <v>440</v>
      </c>
      <c r="U51" t="s">
        <v>447</v>
      </c>
    </row>
    <row r="52" spans="1:21" x14ac:dyDescent="0.3">
      <c r="A52" t="s">
        <v>808</v>
      </c>
      <c r="B52">
        <v>-2.6040000000000001</v>
      </c>
      <c r="C52">
        <v>-1.8580000000000001</v>
      </c>
      <c r="D52">
        <v>-2.6040000000000001</v>
      </c>
      <c r="E52">
        <v>-6.2229999999999999</v>
      </c>
      <c r="F52">
        <v>-0.24279999999999999</v>
      </c>
      <c r="G52" t="s">
        <v>997</v>
      </c>
      <c r="H52">
        <v>19</v>
      </c>
      <c r="I52" t="s">
        <v>440</v>
      </c>
      <c r="J52" t="s">
        <v>441</v>
      </c>
      <c r="L52" t="s">
        <v>808</v>
      </c>
      <c r="M52" s="9">
        <v>-2.6040000000000001</v>
      </c>
      <c r="N52" s="9">
        <v>-1.8580000000000001</v>
      </c>
      <c r="O52" s="9">
        <v>-2.6040000000000001</v>
      </c>
      <c r="P52" s="9">
        <v>-6.2229999999999999</v>
      </c>
      <c r="Q52" s="9">
        <v>-0.24279999999999999</v>
      </c>
      <c r="R52" s="9" t="s">
        <v>997</v>
      </c>
      <c r="S52">
        <v>19</v>
      </c>
      <c r="T52" t="s">
        <v>440</v>
      </c>
      <c r="U52" t="s">
        <v>441</v>
      </c>
    </row>
    <row r="53" spans="1:21" x14ac:dyDescent="0.3">
      <c r="A53" t="s">
        <v>812</v>
      </c>
      <c r="B53" t="s">
        <v>126</v>
      </c>
      <c r="C53" t="s">
        <v>998</v>
      </c>
      <c r="D53">
        <v>-1.5629999999999999</v>
      </c>
      <c r="E53">
        <v>-4.6349999999999998</v>
      </c>
      <c r="F53">
        <v>-2.4380000000000002</v>
      </c>
      <c r="G53">
        <v>0.31009999999999999</v>
      </c>
      <c r="H53">
        <v>19</v>
      </c>
      <c r="I53" t="s">
        <v>440</v>
      </c>
      <c r="J53" t="s">
        <v>441</v>
      </c>
      <c r="L53" t="s">
        <v>812</v>
      </c>
      <c r="M53" s="9" t="s">
        <v>126</v>
      </c>
      <c r="N53" s="9" t="s">
        <v>998</v>
      </c>
      <c r="O53" s="9">
        <v>-1.5629999999999999</v>
      </c>
      <c r="P53" s="9">
        <v>-4.6349999999999998</v>
      </c>
      <c r="Q53" s="9">
        <v>-2.4380000000000002</v>
      </c>
      <c r="R53" s="9">
        <v>0.31009999999999999</v>
      </c>
      <c r="S53">
        <v>19</v>
      </c>
      <c r="T53" t="s">
        <v>440</v>
      </c>
      <c r="U53" t="s">
        <v>441</v>
      </c>
    </row>
    <row r="54" spans="1:21" x14ac:dyDescent="0.3">
      <c r="A54" t="s">
        <v>492</v>
      </c>
      <c r="B54" t="s">
        <v>999</v>
      </c>
      <c r="C54" t="s">
        <v>1000</v>
      </c>
      <c r="D54">
        <v>-1.766</v>
      </c>
      <c r="E54">
        <v>-5.4589999999999996</v>
      </c>
      <c r="F54" t="s">
        <v>1001</v>
      </c>
      <c r="G54" t="s">
        <v>1002</v>
      </c>
      <c r="H54">
        <v>19</v>
      </c>
      <c r="I54" t="s">
        <v>440</v>
      </c>
      <c r="J54" t="s">
        <v>441</v>
      </c>
      <c r="L54" t="s">
        <v>492</v>
      </c>
      <c r="M54" s="9" t="s">
        <v>999</v>
      </c>
      <c r="N54" s="9" t="s">
        <v>1000</v>
      </c>
      <c r="O54" s="9">
        <v>-1.766</v>
      </c>
      <c r="P54" s="9">
        <v>-5.4589999999999996</v>
      </c>
      <c r="Q54" s="9" t="s">
        <v>1001</v>
      </c>
      <c r="R54" s="9" t="s">
        <v>1002</v>
      </c>
      <c r="S54">
        <v>19</v>
      </c>
      <c r="T54" t="s">
        <v>440</v>
      </c>
      <c r="U54" t="s">
        <v>441</v>
      </c>
    </row>
    <row r="55" spans="1:21" x14ac:dyDescent="0.3">
      <c r="A55" t="s">
        <v>820</v>
      </c>
      <c r="B55" t="s">
        <v>1003</v>
      </c>
      <c r="C55" t="s">
        <v>1004</v>
      </c>
      <c r="D55">
        <v>-2.246</v>
      </c>
      <c r="E55">
        <v>-7.85</v>
      </c>
      <c r="F55">
        <v>-2.0449999999999999</v>
      </c>
      <c r="G55" t="s">
        <v>1005</v>
      </c>
      <c r="H55">
        <v>19</v>
      </c>
      <c r="I55" t="s">
        <v>440</v>
      </c>
      <c r="J55" t="s">
        <v>441</v>
      </c>
      <c r="L55" t="s">
        <v>820</v>
      </c>
      <c r="M55" s="9" t="s">
        <v>1003</v>
      </c>
      <c r="N55" s="9" t="s">
        <v>1004</v>
      </c>
      <c r="O55" s="9">
        <v>-2.246</v>
      </c>
      <c r="P55" s="9">
        <v>-7.85</v>
      </c>
      <c r="Q55" s="9">
        <v>-2.0449999999999999</v>
      </c>
      <c r="R55" s="9" t="s">
        <v>1005</v>
      </c>
      <c r="S55">
        <v>19</v>
      </c>
      <c r="T55" t="s">
        <v>440</v>
      </c>
      <c r="U55" t="s">
        <v>441</v>
      </c>
    </row>
    <row r="56" spans="1:21" x14ac:dyDescent="0.3">
      <c r="A56" t="s">
        <v>494</v>
      </c>
      <c r="B56">
        <v>-1.863</v>
      </c>
      <c r="C56">
        <v>-1.748</v>
      </c>
      <c r="D56">
        <v>-1.863</v>
      </c>
      <c r="E56">
        <v>-5.782</v>
      </c>
      <c r="F56">
        <v>-2.524</v>
      </c>
      <c r="G56" t="s">
        <v>1006</v>
      </c>
      <c r="H56">
        <v>19</v>
      </c>
      <c r="I56" t="s">
        <v>440</v>
      </c>
      <c r="J56" t="s">
        <v>441</v>
      </c>
      <c r="L56" t="s">
        <v>494</v>
      </c>
      <c r="M56" s="9">
        <v>-1.863</v>
      </c>
      <c r="N56" s="9">
        <v>-1.748</v>
      </c>
      <c r="O56" s="9">
        <v>-1.863</v>
      </c>
      <c r="P56" s="9">
        <v>-5.782</v>
      </c>
      <c r="Q56" s="9">
        <v>-2.524</v>
      </c>
      <c r="R56" s="9" t="s">
        <v>1006</v>
      </c>
      <c r="S56">
        <v>19</v>
      </c>
      <c r="T56" t="s">
        <v>440</v>
      </c>
      <c r="U56" t="s">
        <v>441</v>
      </c>
    </row>
    <row r="57" spans="1:21" x14ac:dyDescent="0.3">
      <c r="A57" t="s">
        <v>826</v>
      </c>
      <c r="B57" t="s">
        <v>876</v>
      </c>
      <c r="C57" t="s">
        <v>876</v>
      </c>
      <c r="D57" t="s">
        <v>876</v>
      </c>
      <c r="E57" t="s">
        <v>876</v>
      </c>
      <c r="F57" t="s">
        <v>876</v>
      </c>
      <c r="G57" t="s">
        <v>876</v>
      </c>
      <c r="H57">
        <v>0</v>
      </c>
      <c r="I57" t="s">
        <v>440</v>
      </c>
      <c r="J57" t="s">
        <v>448</v>
      </c>
      <c r="L57" t="s">
        <v>826</v>
      </c>
      <c r="M57" s="9" t="s">
        <v>876</v>
      </c>
      <c r="N57" s="9" t="s">
        <v>876</v>
      </c>
      <c r="O57" s="9" t="s">
        <v>876</v>
      </c>
      <c r="P57" s="9" t="s">
        <v>876</v>
      </c>
      <c r="Q57" s="9" t="s">
        <v>876</v>
      </c>
      <c r="R57" s="9" t="s">
        <v>876</v>
      </c>
      <c r="S57">
        <v>0</v>
      </c>
      <c r="T57" t="s">
        <v>440</v>
      </c>
      <c r="U57" t="s">
        <v>448</v>
      </c>
    </row>
    <row r="58" spans="1:21" x14ac:dyDescent="0.3">
      <c r="A58" t="s">
        <v>496</v>
      </c>
      <c r="B58">
        <v>-2.2440000000000002</v>
      </c>
      <c r="C58" t="s">
        <v>1007</v>
      </c>
      <c r="D58">
        <v>-2.2440000000000002</v>
      </c>
      <c r="E58">
        <v>-8.9420000000000002</v>
      </c>
      <c r="F58" t="s">
        <v>1008</v>
      </c>
      <c r="G58" t="s">
        <v>1009</v>
      </c>
      <c r="H58">
        <v>19</v>
      </c>
      <c r="I58" t="s">
        <v>440</v>
      </c>
      <c r="J58" t="s">
        <v>441</v>
      </c>
      <c r="L58" t="s">
        <v>496</v>
      </c>
      <c r="M58" s="9">
        <v>-2.2440000000000002</v>
      </c>
      <c r="N58" s="9" t="s">
        <v>1007</v>
      </c>
      <c r="O58" s="9">
        <v>-2.2440000000000002</v>
      </c>
      <c r="P58" s="9">
        <v>-8.9420000000000002</v>
      </c>
      <c r="Q58" s="9" t="s">
        <v>1008</v>
      </c>
      <c r="R58" s="9" t="s">
        <v>1009</v>
      </c>
      <c r="S58">
        <v>19</v>
      </c>
      <c r="T58" t="s">
        <v>440</v>
      </c>
      <c r="U58" t="s">
        <v>441</v>
      </c>
    </row>
    <row r="59" spans="1:21" x14ac:dyDescent="0.3">
      <c r="A59" t="s">
        <v>497</v>
      </c>
      <c r="B59" t="s">
        <v>1010</v>
      </c>
      <c r="C59">
        <v>-1.385</v>
      </c>
      <c r="D59" t="s">
        <v>1011</v>
      </c>
      <c r="E59" t="s">
        <v>1012</v>
      </c>
      <c r="F59" t="s">
        <v>1013</v>
      </c>
      <c r="G59">
        <v>8.8099999999999998E-2</v>
      </c>
      <c r="H59">
        <v>19</v>
      </c>
      <c r="I59" t="s">
        <v>440</v>
      </c>
      <c r="J59" t="s">
        <v>441</v>
      </c>
      <c r="L59" t="s">
        <v>497</v>
      </c>
      <c r="M59" s="9" t="s">
        <v>1010</v>
      </c>
      <c r="N59" s="9">
        <v>-1.385</v>
      </c>
      <c r="O59" s="9" t="s">
        <v>1011</v>
      </c>
      <c r="P59" s="9" t="s">
        <v>1012</v>
      </c>
      <c r="Q59" s="9" t="s">
        <v>1013</v>
      </c>
      <c r="R59" s="9">
        <v>8.8099999999999998E-2</v>
      </c>
      <c r="S59">
        <v>19</v>
      </c>
      <c r="T59" t="s">
        <v>440</v>
      </c>
      <c r="U59" t="s">
        <v>441</v>
      </c>
    </row>
    <row r="60" spans="1:21" x14ac:dyDescent="0.3">
      <c r="A60" t="s">
        <v>498</v>
      </c>
      <c r="B60" t="s">
        <v>562</v>
      </c>
      <c r="C60" t="s">
        <v>1014</v>
      </c>
      <c r="D60">
        <v>-2.2400000000000002</v>
      </c>
      <c r="E60">
        <v>-7.907</v>
      </c>
      <c r="F60" t="s">
        <v>1015</v>
      </c>
      <c r="G60" t="s">
        <v>1016</v>
      </c>
      <c r="H60">
        <v>19</v>
      </c>
      <c r="I60" t="s">
        <v>440</v>
      </c>
      <c r="J60" t="s">
        <v>441</v>
      </c>
      <c r="L60" t="s">
        <v>498</v>
      </c>
      <c r="M60" s="9" t="s">
        <v>562</v>
      </c>
      <c r="N60" s="9" t="s">
        <v>1014</v>
      </c>
      <c r="O60" s="9">
        <v>-2.2400000000000002</v>
      </c>
      <c r="P60" s="9">
        <v>-7.907</v>
      </c>
      <c r="Q60" s="9" t="s">
        <v>1015</v>
      </c>
      <c r="R60" s="9" t="s">
        <v>1016</v>
      </c>
      <c r="S60">
        <v>19</v>
      </c>
      <c r="T60" t="s">
        <v>440</v>
      </c>
      <c r="U60" t="s">
        <v>441</v>
      </c>
    </row>
    <row r="61" spans="1:21" x14ac:dyDescent="0.3">
      <c r="A61" t="s">
        <v>849</v>
      </c>
      <c r="B61" t="s">
        <v>1017</v>
      </c>
      <c r="C61" t="s">
        <v>1018</v>
      </c>
      <c r="D61" t="s">
        <v>1017</v>
      </c>
      <c r="E61" t="s">
        <v>1019</v>
      </c>
      <c r="F61">
        <v>-0.3155</v>
      </c>
      <c r="G61">
        <v>7.671E-2</v>
      </c>
      <c r="H61">
        <v>19</v>
      </c>
      <c r="I61" t="s">
        <v>440</v>
      </c>
      <c r="J61" t="s">
        <v>441</v>
      </c>
      <c r="L61" t="s">
        <v>849</v>
      </c>
      <c r="M61" s="9" t="s">
        <v>1017</v>
      </c>
      <c r="N61" s="9" t="s">
        <v>1018</v>
      </c>
      <c r="O61" s="9" t="s">
        <v>1017</v>
      </c>
      <c r="P61" s="9" t="s">
        <v>1019</v>
      </c>
      <c r="Q61" s="9">
        <v>-0.3155</v>
      </c>
      <c r="R61" s="9">
        <v>7.671E-2</v>
      </c>
      <c r="S61">
        <v>19</v>
      </c>
      <c r="T61" t="s">
        <v>440</v>
      </c>
      <c r="U61" t="s">
        <v>441</v>
      </c>
    </row>
    <row r="62" spans="1:21" x14ac:dyDescent="0.3">
      <c r="A62" t="s">
        <v>856</v>
      </c>
      <c r="B62">
        <v>-1.8660000000000001</v>
      </c>
      <c r="C62">
        <v>-1.778</v>
      </c>
      <c r="D62">
        <v>-1.8660000000000001</v>
      </c>
      <c r="E62">
        <v>-6.173</v>
      </c>
      <c r="F62">
        <v>-1.512</v>
      </c>
      <c r="G62">
        <v>0.25569999999999998</v>
      </c>
      <c r="H62">
        <v>19</v>
      </c>
      <c r="I62" t="s">
        <v>440</v>
      </c>
      <c r="J62" t="s">
        <v>441</v>
      </c>
      <c r="L62" t="s">
        <v>856</v>
      </c>
      <c r="M62" s="9">
        <v>-1.8660000000000001</v>
      </c>
      <c r="N62" s="9">
        <v>-1.778</v>
      </c>
      <c r="O62" s="9">
        <v>-1.8660000000000001</v>
      </c>
      <c r="P62" s="9">
        <v>-6.173</v>
      </c>
      <c r="Q62" s="9">
        <v>-1.512</v>
      </c>
      <c r="R62" s="9">
        <v>0.25569999999999998</v>
      </c>
      <c r="S62">
        <v>19</v>
      </c>
      <c r="T62" t="s">
        <v>440</v>
      </c>
      <c r="U62" t="s">
        <v>441</v>
      </c>
    </row>
    <row r="63" spans="1:21" x14ac:dyDescent="0.3">
      <c r="A63" t="s">
        <v>501</v>
      </c>
      <c r="B63" t="s">
        <v>876</v>
      </c>
      <c r="C63" t="s">
        <v>876</v>
      </c>
      <c r="D63" t="s">
        <v>876</v>
      </c>
      <c r="E63" t="s">
        <v>876</v>
      </c>
      <c r="F63" t="s">
        <v>876</v>
      </c>
      <c r="G63" t="s">
        <v>876</v>
      </c>
      <c r="H63">
        <v>0</v>
      </c>
      <c r="I63" t="s">
        <v>440</v>
      </c>
      <c r="J63" t="s">
        <v>443</v>
      </c>
      <c r="L63" t="s">
        <v>501</v>
      </c>
      <c r="M63" s="9" t="s">
        <v>876</v>
      </c>
      <c r="N63" s="9" t="s">
        <v>876</v>
      </c>
      <c r="O63" s="9" t="s">
        <v>876</v>
      </c>
      <c r="P63" s="9" t="s">
        <v>876</v>
      </c>
      <c r="Q63" s="9" t="s">
        <v>876</v>
      </c>
      <c r="R63" s="9" t="s">
        <v>876</v>
      </c>
      <c r="S63">
        <v>0</v>
      </c>
      <c r="T63" t="s">
        <v>440</v>
      </c>
      <c r="U63" t="s">
        <v>443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30</vt:i4>
      </vt:variant>
    </vt:vector>
  </HeadingPairs>
  <TitlesOfParts>
    <vt:vector size="30" baseType="lpstr">
      <vt:lpstr>Contents</vt:lpstr>
      <vt:lpstr>Data Spans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unit-root-post-covid</vt:lpstr>
      <vt:lpstr>ur-plots</vt:lpstr>
      <vt:lpstr>break-ur-plots</vt:lpstr>
      <vt:lpstr>MSUR results</vt:lpstr>
      <vt:lpstr>Summary MS UR</vt:lpstr>
      <vt:lpstr>MS Global Stationarity</vt:lpstr>
      <vt:lpstr>MSUR test results</vt:lpstr>
      <vt:lpstr>Summary from MS UR</vt:lpstr>
      <vt:lpstr>Coefficient Estimates MSUR</vt:lpstr>
      <vt:lpstr>Summary Stats Part II</vt:lpstr>
      <vt:lpstr>Global Stationarity</vt:lpstr>
      <vt:lpstr>Regime Type Summary</vt:lpstr>
      <vt:lpstr>Regime Type by Year</vt:lpstr>
      <vt:lpstr>Regime Type by Year and CAB </vt:lpstr>
      <vt:lpstr>Regime Type by Year and IDC</vt:lpstr>
      <vt:lpstr>Regime Type and Currency Flex</vt:lpstr>
      <vt:lpstr>Regime Type and Financial Open</vt:lpstr>
      <vt:lpstr>Regime Type and Commodity Ex</vt:lpstr>
      <vt:lpstr>Regime Type by NFA</vt:lpstr>
      <vt:lpstr>Fig 1</vt:lpstr>
      <vt:lpstr>Fig 2</vt:lpstr>
      <vt:lpstr>Freq Global Stationarity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2025-07-30T20:55:28Z</dcterms:modified>
</cp:coreProperties>
</file>